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EstaPastaDeTrabalho" defaultThemeVersion="166925"/>
  <mc:AlternateContent xmlns:mc="http://schemas.openxmlformats.org/markup-compatibility/2006">
    <mc:Choice Requires="x15">
      <x15ac:absPath xmlns:x15ac="http://schemas.microsoft.com/office/spreadsheetml/2010/11/ac" url="C:\Users\Spcine19\Downloads\"/>
    </mc:Choice>
  </mc:AlternateContent>
  <xr:revisionPtr revIDLastSave="0" documentId="13_ncr:1_{758A1906-5A19-43A1-BD4E-760C0DC8B755}" xr6:coauthVersionLast="47" xr6:coauthVersionMax="47" xr10:uidLastSave="{00000000-0000-0000-0000-000000000000}"/>
  <bookViews>
    <workbookView xWindow="-108" yWindow="-108" windowWidth="23256" windowHeight="12456" tabRatio="604" xr2:uid="{40ECB3D8-92CC-483F-87C9-64536E4DA162}"/>
  </bookViews>
  <sheets>
    <sheet name="Eligibility (02)" sheetId="3" r:id="rId1"/>
    <sheet name="Additional Value (02)" sheetId="5" r:id="rId2"/>
    <sheet name="Table 1.0 - Diffusion Score"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3" l="1"/>
  <c r="F37" i="3"/>
  <c r="F31" i="3"/>
  <c r="F19" i="5"/>
  <c r="F26" i="5"/>
  <c r="F44" i="5"/>
  <c r="F43" i="5"/>
  <c r="F42" i="5"/>
  <c r="F41" i="5"/>
  <c r="F14" i="5"/>
  <c r="F62" i="5"/>
  <c r="F60" i="5"/>
  <c r="F59" i="5"/>
  <c r="F56" i="5"/>
  <c r="F54" i="5"/>
  <c r="F52" i="5"/>
  <c r="F50" i="5"/>
  <c r="F34" i="5"/>
  <c r="F35" i="5"/>
  <c r="F36" i="5"/>
  <c r="F37" i="5"/>
  <c r="F38" i="5"/>
  <c r="F39" i="5"/>
  <c r="F40" i="5"/>
  <c r="F46" i="5"/>
  <c r="F10" i="5"/>
  <c r="F12" i="5"/>
  <c r="F31" i="5" l="1"/>
  <c r="F8" i="5"/>
  <c r="F48" i="5"/>
  <c r="F16" i="5"/>
  <c r="F16" i="3"/>
  <c r="F24" i="3"/>
  <c r="F10" i="3"/>
  <c r="F64" i="5" l="1"/>
</calcChain>
</file>

<file path=xl/sharedStrings.xml><?xml version="1.0" encoding="utf-8"?>
<sst xmlns="http://schemas.openxmlformats.org/spreadsheetml/2006/main" count="213" uniqueCount="202">
  <si>
    <t>CASH REBATE SIMULATION - SPCINE</t>
  </si>
  <si>
    <t>ELIGIBILITY CRITERIA</t>
  </si>
  <si>
    <t>Question</t>
  </si>
  <si>
    <t>Points</t>
  </si>
  <si>
    <t>SECTION A - PROMOTION OF SÃO PAULO</t>
  </si>
  <si>
    <t>A1</t>
  </si>
  <si>
    <t>In the work there will be the identification of the following number of iconic items of the State of São Paulo*:</t>
  </si>
  <si>
    <t>How many iconic items of the State of São Paulo?</t>
  </si>
  <si>
    <t>A1.1</t>
  </si>
  <si>
    <t>At least 8 items and a minimum of 10 minutes of presence in the final work Minimum mandatory criterion for eligibility of the PROPOSAL (3 points)</t>
  </si>
  <si>
    <t>A1.2</t>
  </si>
  <si>
    <t>At least 12 items and a minimum of 20 minutes of presence in the final work  (6 points)</t>
  </si>
  <si>
    <t>A1.3</t>
  </si>
  <si>
    <t>At least 20 items and a minimum of 40 minutes of presence in the final work  (13 points)</t>
  </si>
  <si>
    <t>SECTION B - ACKNOWLEDGEMENT</t>
  </si>
  <si>
    <t>How many times the professionals have been awarded and/or nominated in the last 10 years?</t>
  </si>
  <si>
    <t>B1</t>
  </si>
  <si>
    <t>Director, Producer and/or Lead Cast and/or Screenwriter of the work that have been awarded and/or nominated in the last 10 years at the festivals listed below** cumulatively:</t>
  </si>
  <si>
    <t>B1.1</t>
  </si>
  <si>
    <t>Not once (0 points)</t>
  </si>
  <si>
    <t>B1.2</t>
  </si>
  <si>
    <t>Awarded once OR nominated more than once (2 points)</t>
  </si>
  <si>
    <t>B1.3</t>
  </si>
  <si>
    <t>Awarded more than 3 times (4 points)</t>
  </si>
  <si>
    <t>B1.4</t>
  </si>
  <si>
    <t>Awarded more than 5 times (9 points)</t>
  </si>
  <si>
    <t>SECTION C - CAPACITY OF INTERNATIONAL DIFFUSION</t>
  </si>
  <si>
    <t>How many points in table 1.0?</t>
  </si>
  <si>
    <t>C1</t>
  </si>
  <si>
    <t>Points in the Table 1.0</t>
  </si>
  <si>
    <t>C1.1</t>
  </si>
  <si>
    <t>From 100 to 155 points in table 1.0 Minimum mandatory criterion for eligibility of the PROPOSAL (4 points)</t>
  </si>
  <si>
    <t>C1.2</t>
  </si>
  <si>
    <t>From 156 to 200 points in table 1.0 (6 points)</t>
  </si>
  <si>
    <t>C1.3</t>
  </si>
  <si>
    <t>From 201 points in table 1.0 (12 points)</t>
  </si>
  <si>
    <t>D1</t>
  </si>
  <si>
    <t>The work will have more than 20 million reais in eligible expenditure and/or the total production budget of the work is over 40 million reais in São Paulo.  (9 points)</t>
  </si>
  <si>
    <t>YES</t>
  </si>
  <si>
    <t>D2</t>
  </si>
  <si>
    <t>The work will have more than 40 million reais in eligible expenditure and/or the total production budget of the work is over 80 million reais in São Paulo. (15 points)</t>
  </si>
  <si>
    <t>NO</t>
  </si>
  <si>
    <t>Is it an animation?</t>
  </si>
  <si>
    <t>Is it eligible to receive 20% rebate?</t>
  </si>
  <si>
    <t>Can it be evaluated in the Additional Value Matrix and be eligible to get up to 10% additional rebate</t>
  </si>
  <si>
    <t>*iconic item refers to places, and/or aspects, and/or events, and/or characters and/or iconic symbols that are well known to the population of the region to be filmed and that represent it culturally</t>
  </si>
  <si>
    <t xml:space="preserve">** List of Accepted Awards: 
Academy of Motion Arts and Sciences Awards (including Best International Feature Film, Best Actor and Best Actress) 
European Film Academy Awards (European Actor, European Actress) 
Golden Globes (Best Motion Picture, Best Director, Best Screenplay, Best Foreign Language Film, Best Animated Feature Film, Best Actor, Best Actress; TV: Best Drama Series, Best Comedy Series, Best Limited Series or Motion Picture made for Television) 
Emmy Awards (Primetime Emmys; International Emmy Awards: Arts Programming, Drama Series, Comedy, TV Movie/Mini-Series, Children &amp; Young People; Outstanding Lead Actor and Actress) 
Critics’s Choice Awards  (Best actor, best actress)
Screen Actors Guild Awards (Best actor and best actress)
Competitions of the international film festivals of: 
Cannes (Palme d'Or, Grand Prix and Jury Prize, performance prizes - best actor, best actress)) 
Berlin (Golden and Silver Bears) 
Venice (Golden Lion, Silver Lion, Grand Jury Prize) 
Locarno (Golden Leopard, Best Direction Award, Special Jury Prize) 
San Sebastian (Golden and Silver Shells, Best Leading Performance) 
Rotterdam (Hivos Tiger Awards Competition) 
Sundance (World Cinema Grand Jury Prize: Fiction) 
Toronto (Grolsch People’s Choice Awards; International Jury Awards) 
Annecy (Cristal and Audience Award for a Feature Film) 
Film Independent Spirit Awards (Best male lead, best female lead)
</t>
  </si>
  <si>
    <t>Additional Value Criteria</t>
  </si>
  <si>
    <t>SECTION E - SCRIPT</t>
  </si>
  <si>
    <t>Total - Script</t>
  </si>
  <si>
    <t>E1</t>
  </si>
  <si>
    <t>The plot of the work will have some form of art as its theme and/or its main character will be an artist**</t>
  </si>
  <si>
    <t>Yes</t>
  </si>
  <si>
    <t>No</t>
  </si>
  <si>
    <t>E2</t>
  </si>
  <si>
    <t>The work must be an animation</t>
  </si>
  <si>
    <t>E3</t>
  </si>
  <si>
    <t>The work must be an animation and/or intended for children and youth audience</t>
  </si>
  <si>
    <t>SECTION F - INFRASTRUCTURE</t>
  </si>
  <si>
    <t>Total - Infrastructure</t>
  </si>
  <si>
    <t>F1</t>
  </si>
  <si>
    <t>Percentage of the post-production budget of the work will be executed in the State of São Paulo</t>
  </si>
  <si>
    <t>F1.1</t>
  </si>
  <si>
    <t>from 30% to 50%</t>
  </si>
  <si>
    <t>F1.2</t>
  </si>
  <si>
    <t>from 50% to 75%</t>
  </si>
  <si>
    <t>F1.3</t>
  </si>
  <si>
    <t>from 75% to 100%</t>
  </si>
  <si>
    <t>F2</t>
  </si>
  <si>
    <t>Eligible expenditure in São Paulo</t>
  </si>
  <si>
    <t>F2.1</t>
  </si>
  <si>
    <t>Starting at 15 million reais</t>
  </si>
  <si>
    <t>F2.2</t>
  </si>
  <si>
    <t>From 10 to 15 million reais</t>
  </si>
  <si>
    <t>F2.3</t>
  </si>
  <si>
    <t>From 7,5 to 10 million reais</t>
  </si>
  <si>
    <t>SECTION G - AFFIRMATIVE POLICIES</t>
  </si>
  <si>
    <t>Total - Affirmative Policies</t>
  </si>
  <si>
    <t>G1</t>
  </si>
  <si>
    <t>Positions held by women, black people, native peoples or transgender people:</t>
  </si>
  <si>
    <t>G1.1</t>
  </si>
  <si>
    <t>Director</t>
  </si>
  <si>
    <t>G1.2</t>
  </si>
  <si>
    <t>Screenwriter</t>
  </si>
  <si>
    <t>G1.3</t>
  </si>
  <si>
    <t>Executive Producer</t>
  </si>
  <si>
    <t>G1.4</t>
  </si>
  <si>
    <t>Cinematographer</t>
  </si>
  <si>
    <t>G1.5</t>
  </si>
  <si>
    <t>Film Editor</t>
  </si>
  <si>
    <t>G1.6</t>
  </si>
  <si>
    <t>Art Director</t>
  </si>
  <si>
    <t>G1.7</t>
  </si>
  <si>
    <t>Lead Actor/Actress</t>
  </si>
  <si>
    <t>G1.8</t>
  </si>
  <si>
    <t>Storyboard Supervisor, in case of animation</t>
  </si>
  <si>
    <t>G1.9</t>
  </si>
  <si>
    <t>Animation Director, in case of animation</t>
  </si>
  <si>
    <t>G1.10</t>
  </si>
  <si>
    <t>Lead Character Designer, in case of animation</t>
  </si>
  <si>
    <t>G1.11</t>
  </si>
  <si>
    <t>Lead Background Designer, in case of animation</t>
  </si>
  <si>
    <t>G2</t>
  </si>
  <si>
    <t>Training program proposal shall be submitted and is subject to approval by the committee</t>
  </si>
  <si>
    <t>SECTION H - SUSTAINABLE SHOOTING IN SÃO PAULO</t>
  </si>
  <si>
    <t>Total - Sustainable Shooting</t>
  </si>
  <si>
    <t>H1</t>
  </si>
  <si>
    <t>Use of generators not powered by fossil fuels</t>
  </si>
  <si>
    <t>H2</t>
  </si>
  <si>
    <t>Production free from single-use plastic</t>
  </si>
  <si>
    <t>H3</t>
  </si>
  <si>
    <t>Selective waste collection</t>
  </si>
  <si>
    <t>H4</t>
  </si>
  <si>
    <t>The work addresses the climate emergency and/or proposes awareness about the relevance of preserving the environment in its narrative</t>
  </si>
  <si>
    <t>H5</t>
  </si>
  <si>
    <t>Neutralization of the Carbon Footprint</t>
  </si>
  <si>
    <t>H5.1</t>
  </si>
  <si>
    <t>Submission of carbon footprint measurement report</t>
  </si>
  <si>
    <t>H5.2</t>
  </si>
  <si>
    <t>Neutralized Carbon Emission
(when there is carbon footprint compensation in its entirety)</t>
  </si>
  <si>
    <t>H6</t>
  </si>
  <si>
    <t>Disclosure of the environmental initiative to the press if you have neutralized your carbon footprint</t>
  </si>
  <si>
    <t>What will be the additional percentage in the rebate?</t>
  </si>
  <si>
    <t>*0art-themed work: series or feature film whose central theme is an artist and/or a particular form of artistic expression and/or institutions and currents of thought linked to artistic expressions</t>
  </si>
  <si>
    <r>
      <rPr>
        <b/>
        <sz val="11"/>
        <color theme="1"/>
        <rFont val="Calibri"/>
        <family val="2"/>
        <scheme val="minor"/>
      </rPr>
      <t>ANNEX 02 - MODULES 1 and 2 - TABLE 1.0</t>
    </r>
  </si>
  <si>
    <r>
      <rPr>
        <b/>
        <sz val="10"/>
        <color theme="1"/>
        <rFont val="Calibri"/>
        <family val="2"/>
        <scheme val="minor"/>
      </rPr>
      <t>Scoring by Country in which the Work will be Distributed</t>
    </r>
  </si>
  <si>
    <r>
      <rPr>
        <sz val="10"/>
        <color theme="1"/>
        <rFont val="Arial"/>
        <family val="2"/>
      </rPr>
      <t>Country</t>
    </r>
  </si>
  <si>
    <r>
      <rPr>
        <sz val="10"/>
        <color theme="1"/>
        <rFont val="Arial"/>
        <family val="2"/>
      </rPr>
      <t>Score</t>
    </r>
  </si>
  <si>
    <r>
      <rPr>
        <sz val="10"/>
        <color theme="1"/>
        <rFont val="Arial"/>
        <family val="2"/>
      </rPr>
      <t>South Africa</t>
    </r>
  </si>
  <si>
    <r>
      <rPr>
        <sz val="10"/>
        <color theme="1"/>
        <rFont val="Arial"/>
        <family val="2"/>
      </rPr>
      <t>Germany</t>
    </r>
  </si>
  <si>
    <r>
      <rPr>
        <sz val="10"/>
        <color theme="1"/>
        <rFont val="Arial"/>
        <family val="2"/>
      </rPr>
      <t>Saudi Arabia</t>
    </r>
  </si>
  <si>
    <r>
      <rPr>
        <sz val="10"/>
        <color theme="1"/>
        <rFont val="Arial"/>
        <family val="2"/>
      </rPr>
      <t>Argentina</t>
    </r>
  </si>
  <si>
    <r>
      <rPr>
        <sz val="10"/>
        <color theme="1"/>
        <rFont val="Arial"/>
        <family val="2"/>
      </rPr>
      <t>Australia</t>
    </r>
  </si>
  <si>
    <r>
      <rPr>
        <sz val="10"/>
        <color theme="1"/>
        <rFont val="Arial"/>
        <family val="2"/>
      </rPr>
      <t>Austria</t>
    </r>
  </si>
  <si>
    <r>
      <rPr>
        <sz val="10"/>
        <color theme="1"/>
        <rFont val="Arial"/>
        <family val="2"/>
      </rPr>
      <t>Belgium</t>
    </r>
  </si>
  <si>
    <r>
      <rPr>
        <sz val="10"/>
        <color theme="1"/>
        <rFont val="Arial"/>
        <family val="2"/>
      </rPr>
      <t>Bosnia and Herzegovina</t>
    </r>
  </si>
  <si>
    <r>
      <rPr>
        <sz val="10"/>
        <color theme="1"/>
        <rFont val="Arial"/>
        <family val="2"/>
      </rPr>
      <t>Bulgary</t>
    </r>
  </si>
  <si>
    <r>
      <rPr>
        <sz val="10"/>
        <color theme="1"/>
        <rFont val="Arial"/>
        <family val="2"/>
      </rPr>
      <t>Canada</t>
    </r>
  </si>
  <si>
    <r>
      <rPr>
        <sz val="10"/>
        <color theme="1"/>
        <rFont val="Arial"/>
        <family val="2"/>
      </rPr>
      <t>Qatar</t>
    </r>
  </si>
  <si>
    <r>
      <rPr>
        <sz val="10"/>
        <color theme="1"/>
        <rFont val="Arial"/>
        <family val="2"/>
      </rPr>
      <t>Chile</t>
    </r>
  </si>
  <si>
    <r>
      <rPr>
        <sz val="10"/>
        <color theme="1"/>
        <rFont val="Arial"/>
        <family val="2"/>
      </rPr>
      <t>China</t>
    </r>
  </si>
  <si>
    <r>
      <rPr>
        <sz val="10"/>
        <color theme="1"/>
        <rFont val="Arial"/>
        <family val="2"/>
      </rPr>
      <t>Cyprus</t>
    </r>
  </si>
  <si>
    <r>
      <rPr>
        <sz val="10"/>
        <color theme="1"/>
        <rFont val="Arial"/>
        <family val="2"/>
      </rPr>
      <t>Colombia</t>
    </r>
  </si>
  <si>
    <r>
      <rPr>
        <sz val="10"/>
        <color theme="1"/>
        <rFont val="Arial"/>
        <family val="2"/>
      </rPr>
      <t>South Korea</t>
    </r>
  </si>
  <si>
    <r>
      <rPr>
        <sz val="10"/>
        <color theme="1"/>
        <rFont val="Arial"/>
        <family val="2"/>
      </rPr>
      <t>Costa Rica</t>
    </r>
  </si>
  <si>
    <r>
      <rPr>
        <sz val="10"/>
        <color theme="1"/>
        <rFont val="Arial"/>
        <family val="2"/>
      </rPr>
      <t>Croatia</t>
    </r>
  </si>
  <si>
    <r>
      <rPr>
        <sz val="10"/>
        <color theme="1"/>
        <rFont val="Arial"/>
        <family val="2"/>
      </rPr>
      <t>Denmark</t>
    </r>
  </si>
  <si>
    <r>
      <rPr>
        <sz val="10"/>
        <color theme="1"/>
        <rFont val="Arial"/>
        <family val="2"/>
      </rPr>
      <t>Egypt</t>
    </r>
  </si>
  <si>
    <r>
      <rPr>
        <sz val="10"/>
        <color theme="1"/>
        <rFont val="Arial"/>
        <family val="2"/>
      </rPr>
      <t>United Arab Emirates</t>
    </r>
  </si>
  <si>
    <r>
      <rPr>
        <sz val="10"/>
        <color theme="1"/>
        <rFont val="Arial"/>
        <family val="2"/>
      </rPr>
      <t>Ecuador</t>
    </r>
  </si>
  <si>
    <r>
      <rPr>
        <sz val="10"/>
        <color theme="1"/>
        <rFont val="Arial"/>
        <family val="2"/>
      </rPr>
      <t>Slovakia</t>
    </r>
  </si>
  <si>
    <r>
      <rPr>
        <sz val="10"/>
        <color theme="1"/>
        <rFont val="Arial"/>
        <family val="2"/>
      </rPr>
      <t>Slovenia</t>
    </r>
  </si>
  <si>
    <r>
      <rPr>
        <sz val="10"/>
        <color theme="1"/>
        <rFont val="Arial"/>
        <family val="2"/>
      </rPr>
      <t>Spain</t>
    </r>
  </si>
  <si>
    <r>
      <rPr>
        <sz val="10"/>
        <color theme="1"/>
        <rFont val="Arial"/>
        <family val="2"/>
      </rPr>
      <t>The United States</t>
    </r>
  </si>
  <si>
    <r>
      <rPr>
        <sz val="10"/>
        <color theme="1"/>
        <rFont val="Arial"/>
        <family val="2"/>
      </rPr>
      <t>Estonia</t>
    </r>
  </si>
  <si>
    <r>
      <rPr>
        <sz val="10"/>
        <color theme="1"/>
        <rFont val="Arial"/>
        <family val="2"/>
      </rPr>
      <t>Finland</t>
    </r>
  </si>
  <si>
    <r>
      <rPr>
        <sz val="10"/>
        <color theme="1"/>
        <rFont val="Arial"/>
        <family val="2"/>
      </rPr>
      <t>France</t>
    </r>
  </si>
  <si>
    <r>
      <rPr>
        <sz val="10"/>
        <color theme="1"/>
        <rFont val="Arial"/>
        <family val="2"/>
      </rPr>
      <t>Greece</t>
    </r>
  </si>
  <si>
    <r>
      <rPr>
        <sz val="10"/>
        <color theme="1"/>
        <rFont val="Arial"/>
        <family val="2"/>
      </rPr>
      <t>Netherlands</t>
    </r>
  </si>
  <si>
    <r>
      <rPr>
        <sz val="10"/>
        <color theme="1"/>
        <rFont val="Arial"/>
        <family val="2"/>
      </rPr>
      <t>Hong Kong</t>
    </r>
  </si>
  <si>
    <r>
      <rPr>
        <sz val="10"/>
        <color theme="1"/>
        <rFont val="Arial"/>
        <family val="2"/>
      </rPr>
      <t>Hungary</t>
    </r>
  </si>
  <si>
    <r>
      <rPr>
        <sz val="10"/>
        <color theme="1"/>
        <rFont val="Arial"/>
        <family val="2"/>
      </rPr>
      <t>India</t>
    </r>
  </si>
  <si>
    <r>
      <rPr>
        <sz val="10"/>
        <color theme="1"/>
        <rFont val="Arial"/>
        <family val="2"/>
      </rPr>
      <t>Indonesia</t>
    </r>
  </si>
  <si>
    <r>
      <rPr>
        <sz val="10"/>
        <color theme="1"/>
        <rFont val="Arial"/>
        <family val="2"/>
      </rPr>
      <t>Iran</t>
    </r>
  </si>
  <si>
    <r>
      <rPr>
        <sz val="10"/>
        <color theme="1"/>
        <rFont val="Arial"/>
        <family val="2"/>
      </rPr>
      <t>Ireland</t>
    </r>
  </si>
  <si>
    <r>
      <rPr>
        <sz val="10"/>
        <color theme="1"/>
        <rFont val="Arial"/>
        <family val="2"/>
      </rPr>
      <t>Iceland</t>
    </r>
  </si>
  <si>
    <r>
      <rPr>
        <sz val="10"/>
        <color theme="1"/>
        <rFont val="Arial"/>
        <family val="2"/>
      </rPr>
      <t>Israel</t>
    </r>
  </si>
  <si>
    <r>
      <rPr>
        <sz val="10"/>
        <color theme="1"/>
        <rFont val="Arial"/>
        <family val="2"/>
      </rPr>
      <t>Italy</t>
    </r>
  </si>
  <si>
    <r>
      <rPr>
        <sz val="10"/>
        <color theme="1"/>
        <rFont val="Arial"/>
        <family val="2"/>
      </rPr>
      <t>Japan</t>
    </r>
  </si>
  <si>
    <r>
      <rPr>
        <sz val="10"/>
        <color theme="1"/>
        <rFont val="Arial"/>
        <family val="2"/>
      </rPr>
      <t>Kwait</t>
    </r>
  </si>
  <si>
    <r>
      <rPr>
        <sz val="10"/>
        <color theme="1"/>
        <rFont val="Arial"/>
        <family val="2"/>
      </rPr>
      <t>Latvia</t>
    </r>
  </si>
  <si>
    <r>
      <rPr>
        <sz val="10"/>
        <color theme="1"/>
        <rFont val="Arial"/>
        <family val="2"/>
      </rPr>
      <t>Lebanon</t>
    </r>
  </si>
  <si>
    <r>
      <rPr>
        <sz val="10"/>
        <color theme="1"/>
        <rFont val="Arial"/>
        <family val="2"/>
      </rPr>
      <t>Lithuania</t>
    </r>
  </si>
  <si>
    <r>
      <rPr>
        <sz val="10"/>
        <color theme="1"/>
        <rFont val="Arial"/>
        <family val="2"/>
      </rPr>
      <t>North Macedonia</t>
    </r>
  </si>
  <si>
    <r>
      <rPr>
        <sz val="10"/>
        <color theme="1"/>
        <rFont val="Arial"/>
        <family val="2"/>
      </rPr>
      <t>Malaysia</t>
    </r>
  </si>
  <si>
    <r>
      <rPr>
        <sz val="10"/>
        <color theme="1"/>
        <rFont val="Arial"/>
        <family val="2"/>
      </rPr>
      <t>Morocco</t>
    </r>
  </si>
  <si>
    <r>
      <rPr>
        <sz val="10"/>
        <color theme="1"/>
        <rFont val="Arial"/>
        <family val="2"/>
      </rPr>
      <t>Mexico</t>
    </r>
  </si>
  <si>
    <r>
      <rPr>
        <sz val="10"/>
        <color theme="1"/>
        <rFont val="Arial"/>
        <family val="2"/>
      </rPr>
      <t>Norway</t>
    </r>
  </si>
  <si>
    <r>
      <rPr>
        <sz val="10"/>
        <color theme="1"/>
        <rFont val="Arial"/>
        <family val="2"/>
      </rPr>
      <t>New Zeland</t>
    </r>
  </si>
  <si>
    <r>
      <rPr>
        <sz val="10"/>
        <color theme="1"/>
        <rFont val="Arial"/>
        <family val="2"/>
      </rPr>
      <t>Other Country not listed (points per country)</t>
    </r>
  </si>
  <si>
    <r>
      <rPr>
        <sz val="10"/>
        <color theme="1"/>
        <rFont val="Arial"/>
        <family val="2"/>
      </rPr>
      <t>Peru</t>
    </r>
  </si>
  <si>
    <r>
      <rPr>
        <sz val="10"/>
        <color theme="1"/>
        <rFont val="Arial"/>
        <family val="2"/>
      </rPr>
      <t>Poland</t>
    </r>
  </si>
  <si>
    <r>
      <rPr>
        <sz val="10"/>
        <color theme="1"/>
        <rFont val="Arial"/>
        <family val="2"/>
      </rPr>
      <t>Portugal</t>
    </r>
  </si>
  <si>
    <r>
      <rPr>
        <sz val="10"/>
        <color theme="1"/>
        <rFont val="Arial"/>
        <family val="2"/>
      </rPr>
      <t>The United Kingdom</t>
    </r>
  </si>
  <si>
    <r>
      <rPr>
        <sz val="10"/>
        <color theme="1"/>
        <rFont val="Arial"/>
        <family val="2"/>
      </rPr>
      <t>Dominican Republic</t>
    </r>
  </si>
  <si>
    <r>
      <rPr>
        <sz val="10"/>
        <color theme="1"/>
        <rFont val="Arial"/>
        <family val="2"/>
      </rPr>
      <t>Czech Republic</t>
    </r>
  </si>
  <si>
    <r>
      <rPr>
        <sz val="10"/>
        <color theme="1"/>
        <rFont val="Arial"/>
        <family val="2"/>
      </rPr>
      <t>Romania</t>
    </r>
  </si>
  <si>
    <r>
      <rPr>
        <sz val="10"/>
        <color theme="1"/>
        <rFont val="Arial"/>
        <family val="2"/>
      </rPr>
      <t>Russia</t>
    </r>
  </si>
  <si>
    <r>
      <rPr>
        <sz val="10"/>
        <color theme="1"/>
        <rFont val="Arial"/>
        <family val="2"/>
      </rPr>
      <t>Singapore</t>
    </r>
  </si>
  <si>
    <r>
      <rPr>
        <sz val="10"/>
        <color theme="1"/>
        <rFont val="Arial"/>
        <family val="2"/>
      </rPr>
      <t>Sweden</t>
    </r>
  </si>
  <si>
    <r>
      <rPr>
        <sz val="10"/>
        <color theme="1"/>
        <rFont val="Arial"/>
        <family val="2"/>
      </rPr>
      <t>Switzerland</t>
    </r>
  </si>
  <si>
    <r>
      <rPr>
        <sz val="10"/>
        <color theme="1"/>
        <rFont val="Arial"/>
        <family val="2"/>
      </rPr>
      <t>Thailand</t>
    </r>
  </si>
  <si>
    <r>
      <rPr>
        <sz val="10"/>
        <color theme="1"/>
        <rFont val="Arial"/>
        <family val="2"/>
      </rPr>
      <t>Taiwan</t>
    </r>
  </si>
  <si>
    <r>
      <rPr>
        <sz val="10"/>
        <color theme="1"/>
        <rFont val="Arial"/>
        <family val="2"/>
      </rPr>
      <t>Turkey</t>
    </r>
  </si>
  <si>
    <r>
      <rPr>
        <sz val="10"/>
        <color theme="1"/>
        <rFont val="Arial"/>
        <family val="2"/>
      </rPr>
      <t>Ukraine</t>
    </r>
  </si>
  <si>
    <r>
      <rPr>
        <sz val="10"/>
        <color theme="1"/>
        <rFont val="Arial"/>
        <family val="2"/>
      </rPr>
      <t>Venezuela</t>
    </r>
  </si>
  <si>
    <t>F2.4</t>
  </si>
  <si>
    <t>Less than 7,5 million reais</t>
  </si>
  <si>
    <t>Less than 30%</t>
  </si>
  <si>
    <t>D3</t>
  </si>
  <si>
    <t>The work will have less than 20 million reais in eligible expenditure and/or the total production budget of the work is less than 40 million reais in São Paulo.  (0 points)</t>
  </si>
  <si>
    <t>SECTION D - ELIGIBLE EXPENDITURE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</si>
</sst>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43" formatCode="_-* #,##0.00_-;\-* #,##0.00_-;_-* &quot;-&quot;??_-;_-@_-"/>
  </numFmts>
  <fonts count="12"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b/>
      <sz val="14"/>
      <color theme="1"/>
      <name val="Calibri"/>
      <family val="2"/>
      <scheme val="minor"/>
    </font>
    <font>
      <sz val="11"/>
      <color rgb="FF000000"/>
      <name val="Calibri"/>
      <family val="2"/>
    </font>
    <font>
      <sz val="11"/>
      <color rgb="FF000000"/>
      <name val="Calibri"/>
      <family val="2"/>
      <scheme val="minor"/>
    </font>
    <font>
      <b/>
      <sz val="10"/>
      <color theme="1"/>
      <name val="Calibri"/>
      <family val="2"/>
      <scheme val="minor"/>
    </font>
    <font>
      <sz val="10"/>
      <color theme="1"/>
      <name val="Arial"/>
      <family val="2"/>
    </font>
    <font>
      <sz val="10"/>
      <color theme="1"/>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BC2E6"/>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right style="medium">
        <color rgb="FFCCCCCC"/>
      </right>
      <top style="medium">
        <color rgb="FFCCCCCC"/>
      </top>
      <bottom style="medium">
        <color rgb="FFCCCCCC"/>
      </bottom>
      <diagonal/>
    </border>
    <border>
      <left/>
      <right style="medium">
        <color rgb="FFCCCCCC"/>
      </right>
      <top style="medium">
        <color rgb="FFCCCCCC"/>
      </top>
      <bottom/>
      <diagonal/>
    </border>
  </borders>
  <cellStyleXfs count="6">
    <xf numFmtId="0" fontId="0"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cellStyleXfs>
  <cellXfs count="62">
    <xf numFmtId="0" fontId="0" fillId="0" borderId="0" xfId="0"/>
    <xf numFmtId="0" fontId="0" fillId="2" borderId="0" xfId="0" applyFill="1" applyAlignment="1">
      <alignment horizontal="center" vertical="center"/>
    </xf>
    <xf numFmtId="0" fontId="0" fillId="2" borderId="1" xfId="0" applyFill="1" applyBorder="1" applyAlignment="1">
      <alignment horizontal="center" vertical="center"/>
    </xf>
    <xf numFmtId="0" fontId="0" fillId="0" borderId="0" xfId="0" applyAlignment="1">
      <alignment vertical="top" wrapText="1"/>
    </xf>
    <xf numFmtId="0" fontId="0" fillId="2" borderId="0" xfId="0" applyFill="1" applyAlignment="1">
      <alignment horizontal="left" vertical="top" wrapText="1" indent="2"/>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vertical="top" wrapText="1"/>
    </xf>
    <xf numFmtId="0" fontId="1" fillId="2" borderId="0" xfId="0" applyFont="1" applyFill="1" applyAlignment="1">
      <alignment horizontal="center" vertical="center" wrapText="1"/>
    </xf>
    <xf numFmtId="0" fontId="0" fillId="2" borderId="0" xfId="0" applyFill="1" applyAlignment="1">
      <alignment horizontal="left" vertical="center" wrapText="1"/>
    </xf>
    <xf numFmtId="0" fontId="1" fillId="2" borderId="0" xfId="0" applyFont="1" applyFill="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top" wrapText="1"/>
    </xf>
    <xf numFmtId="0" fontId="0" fillId="2" borderId="4" xfId="0" applyFill="1" applyBorder="1" applyAlignment="1">
      <alignment horizontal="center" vertical="top"/>
    </xf>
    <xf numFmtId="0" fontId="0" fillId="2" borderId="0" xfId="0" applyFill="1" applyAlignment="1">
      <alignment horizontal="left" vertical="top" wrapText="1"/>
    </xf>
    <xf numFmtId="0" fontId="0" fillId="2" borderId="0" xfId="0" applyFill="1" applyAlignment="1">
      <alignment horizontal="left" wrapText="1" indent="2"/>
    </xf>
    <xf numFmtId="0" fontId="0" fillId="2" borderId="0" xfId="0" applyFill="1" applyAlignment="1">
      <alignment horizontal="left" vertical="center" wrapText="1" indent="2"/>
    </xf>
    <xf numFmtId="0" fontId="0" fillId="2" borderId="0" xfId="0"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right" vertical="top" wrapText="1"/>
    </xf>
    <xf numFmtId="0" fontId="0" fillId="3" borderId="0" xfId="0" applyFill="1" applyAlignment="1">
      <alignment horizontal="center" vertical="center"/>
    </xf>
    <xf numFmtId="0" fontId="0" fillId="4" borderId="1" xfId="0" applyFill="1" applyBorder="1" applyAlignment="1">
      <alignment horizontal="center" vertical="center"/>
    </xf>
    <xf numFmtId="0" fontId="0" fillId="2" borderId="4" xfId="0" applyFill="1" applyBorder="1" applyAlignment="1">
      <alignment horizontal="center" vertical="center" wrapText="1"/>
    </xf>
    <xf numFmtId="0" fontId="0" fillId="5" borderId="4" xfId="0" applyFill="1" applyBorder="1" applyAlignment="1">
      <alignment horizontal="center" vertical="center"/>
    </xf>
    <xf numFmtId="0" fontId="1" fillId="3" borderId="0" xfId="0" applyFont="1" applyFill="1" applyAlignment="1">
      <alignment vertical="center"/>
    </xf>
    <xf numFmtId="0" fontId="1" fillId="2" borderId="4" xfId="0" applyFont="1" applyFill="1" applyBorder="1" applyAlignment="1">
      <alignment horizontal="center" vertical="center" wrapText="1"/>
    </xf>
    <xf numFmtId="0" fontId="0" fillId="6" borderId="4" xfId="0" applyFill="1" applyBorder="1" applyAlignment="1">
      <alignment horizontal="center" vertical="center"/>
    </xf>
    <xf numFmtId="10" fontId="0" fillId="5" borderId="4" xfId="5" applyNumberFormat="1" applyFont="1" applyFill="1" applyBorder="1" applyAlignment="1">
      <alignment horizontal="center" vertical="center"/>
    </xf>
    <xf numFmtId="0" fontId="1" fillId="2" borderId="4" xfId="0" applyFont="1" applyFill="1" applyBorder="1" applyAlignment="1">
      <alignment horizontal="center" vertical="center"/>
    </xf>
    <xf numFmtId="10" fontId="1" fillId="5" borderId="4" xfId="5"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top"/>
    </xf>
    <xf numFmtId="0" fontId="0" fillId="2" borderId="0" xfId="0" applyFill="1" applyAlignment="1">
      <alignment horizontal="right" indent="2"/>
    </xf>
    <xf numFmtId="0" fontId="0" fillId="2" borderId="10" xfId="0" applyFill="1" applyBorder="1" applyAlignment="1">
      <alignment horizontal="right" vertical="top" wrapText="1" indent="2"/>
    </xf>
    <xf numFmtId="0" fontId="0" fillId="2" borderId="11" xfId="0" applyFill="1" applyBorder="1" applyAlignment="1">
      <alignment horizontal="center" vertical="center"/>
    </xf>
    <xf numFmtId="10" fontId="1" fillId="4" borderId="4" xfId="0" applyNumberFormat="1" applyFont="1" applyFill="1" applyBorder="1" applyAlignment="1">
      <alignment horizontal="center" vertical="center"/>
    </xf>
    <xf numFmtId="0" fontId="5" fillId="2" borderId="10" xfId="0" applyFont="1" applyFill="1" applyBorder="1" applyAlignment="1">
      <alignment horizontal="right" vertical="top"/>
    </xf>
    <xf numFmtId="0" fontId="0" fillId="0" borderId="4" xfId="0" applyBorder="1" applyAlignment="1">
      <alignment horizontal="center" vertical="center"/>
    </xf>
    <xf numFmtId="0" fontId="0" fillId="2"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left" vertical="center"/>
    </xf>
    <xf numFmtId="0" fontId="0" fillId="2" borderId="10" xfId="0" applyFill="1" applyBorder="1" applyAlignment="1">
      <alignment horizontal="left" wrapText="1"/>
    </xf>
    <xf numFmtId="0" fontId="3" fillId="0" borderId="0" xfId="1"/>
    <xf numFmtId="0" fontId="9" fillId="7" borderId="17" xfId="1" applyFont="1" applyFill="1" applyBorder="1" applyAlignment="1">
      <alignment horizontal="center" wrapText="1"/>
    </xf>
    <xf numFmtId="0" fontId="9" fillId="7" borderId="18" xfId="1" applyFont="1" applyFill="1" applyBorder="1" applyAlignment="1">
      <alignment horizontal="center" wrapText="1"/>
    </xf>
    <xf numFmtId="0" fontId="9" fillId="0" borderId="19" xfId="1" applyFont="1" applyBorder="1" applyAlignment="1">
      <alignment horizontal="center" wrapText="1"/>
    </xf>
    <xf numFmtId="0" fontId="3" fillId="0" borderId="0" xfId="1" applyAlignment="1">
      <alignment horizontal="center"/>
    </xf>
    <xf numFmtId="0" fontId="10" fillId="0" borderId="0" xfId="1" applyFont="1" applyAlignment="1">
      <alignment horizontal="center"/>
    </xf>
    <xf numFmtId="0" fontId="9" fillId="0" borderId="20" xfId="1" applyFont="1" applyBorder="1" applyAlignment="1">
      <alignment horizontal="center" wrapText="1"/>
    </xf>
    <xf numFmtId="0" fontId="6" fillId="0" borderId="13" xfId="0" applyFont="1" applyBorder="1" applyAlignment="1">
      <alignment horizontal="left" vertical="top" wrapText="1"/>
    </xf>
    <xf numFmtId="0" fontId="7" fillId="0" borderId="13" xfId="0" applyFont="1" applyBorder="1" applyAlignment="1">
      <alignment horizontal="left" vertical="top" wrapText="1"/>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12" xfId="0" applyFont="1" applyBorder="1" applyAlignment="1">
      <alignment horizontal="left" vertical="top" wrapText="1"/>
    </xf>
    <xf numFmtId="0" fontId="0" fillId="2" borderId="0" xfId="0" applyFill="1" applyAlignment="1">
      <alignment horizontal="center" vertical="center"/>
    </xf>
    <xf numFmtId="0" fontId="0" fillId="0" borderId="13" xfId="0" applyBorder="1" applyAlignment="1">
      <alignment horizontal="left" wrapText="1"/>
    </xf>
    <xf numFmtId="0" fontId="1" fillId="7" borderId="14" xfId="1" applyFont="1" applyFill="1" applyBorder="1" applyAlignment="1">
      <alignment horizontal="center" vertical="center"/>
    </xf>
    <xf numFmtId="0" fontId="1" fillId="7" borderId="15" xfId="1" applyFont="1" applyFill="1" applyBorder="1" applyAlignment="1">
      <alignment horizontal="center" vertical="center"/>
    </xf>
    <xf numFmtId="0" fontId="8" fillId="7" borderId="16" xfId="1" applyFont="1" applyFill="1" applyBorder="1" applyAlignment="1">
      <alignment horizontal="center"/>
    </xf>
  </cellXfs>
  <cellStyles count="6">
    <cellStyle name="Moeda 2" xfId="3" xr:uid="{E33AA3FE-3A78-437A-A85D-EC7E1390EDFA}"/>
    <cellStyle name="Normal" xfId="0" builtinId="0"/>
    <cellStyle name="Normal 2" xfId="1" xr:uid="{81793733-546D-4716-B4D8-5CCB731A9972}"/>
    <cellStyle name="Porcentagem" xfId="5" builtinId="5"/>
    <cellStyle name="Porcentagem 2" xfId="4" xr:uid="{8AD72200-F757-48E6-9C03-D3C693EA64AF}"/>
    <cellStyle name="Vírgula 2" xfId="2" xr:uid="{20A97D0A-C862-4266-A286-3D863110ED88}"/>
  </cellStyles>
  <dxfs count="6">
    <dxf>
      <alignment horizontal="center" vertical="bottom"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right style="medium">
          <color rgb="FFCCCCCC"/>
        </right>
        <top style="medium">
          <color rgb="FFCCCCCC"/>
        </top>
        <bottom style="medium">
          <color rgb="FFCCCCCC"/>
        </bottom>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border outline="0">
        <bottom style="medium">
          <color rgb="FFCCCCCC"/>
        </bottom>
      </border>
    </dxf>
    <dxf>
      <font>
        <b val="0"/>
        <i val="0"/>
        <strike val="0"/>
        <condense val="0"/>
        <extend val="0"/>
        <outline val="0"/>
        <shadow val="0"/>
        <u val="none"/>
        <vertAlign val="baseline"/>
        <sz val="10"/>
        <color theme="1"/>
        <name val="Arial"/>
        <family val="2"/>
        <scheme val="none"/>
      </font>
      <fill>
        <patternFill patternType="solid">
          <fgColor indexed="64"/>
          <bgColor rgb="FF9BC2E6"/>
        </patternFill>
      </fill>
      <alignment horizontal="general" vertical="bottom" textRotation="0" wrapText="1" indent="0" justifyLastLine="0" shrinkToFit="0" readingOrder="0"/>
      <border diagonalUp="0" diagonalDown="0">
        <left style="medium">
          <color rgb="FFCCCCCC"/>
        </left>
        <right style="medium">
          <color rgb="FFCCCCCC"/>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Drop" dropLines="3" dropStyle="combo" dx="22" fmlaLink="$E$10" fmlaRange="$C$10:$C$12" noThreeD="1" sel="1" val="0"/>
</file>

<file path=xl/ctrlProps/ctrlProp10.xml><?xml version="1.0" encoding="utf-8"?>
<formControlPr xmlns="http://schemas.microsoft.com/office/spreadsheetml/2009/9/main" objectType="Drop" dropLines="2" dropStyle="combo" dx="22" fmlaLink="$E$35" fmlaRange="$I$34:$I$35" noThreeD="1" sel="1" val="0"/>
</file>

<file path=xl/ctrlProps/ctrlProp11.xml><?xml version="1.0" encoding="utf-8"?>
<formControlPr xmlns="http://schemas.microsoft.com/office/spreadsheetml/2009/9/main" objectType="Drop" dropLines="2" dropStyle="combo" dx="22" fmlaLink="$E$36" fmlaRange="$I$34:$I$35" noThreeD="1" sel="1" val="0"/>
</file>

<file path=xl/ctrlProps/ctrlProp12.xml><?xml version="1.0" encoding="utf-8"?>
<formControlPr xmlns="http://schemas.microsoft.com/office/spreadsheetml/2009/9/main" objectType="Drop" dropLines="2" dropStyle="combo" dx="22" fmlaLink="$E$37" fmlaRange="$I$34:$I$35" noThreeD="1" sel="1" val="0"/>
</file>

<file path=xl/ctrlProps/ctrlProp13.xml><?xml version="1.0" encoding="utf-8"?>
<formControlPr xmlns="http://schemas.microsoft.com/office/spreadsheetml/2009/9/main" objectType="Drop" dropLines="2" dropStyle="combo" dx="22" fmlaLink="$E$38" fmlaRange="$I$34:$I$35" noThreeD="1" sel="1" val="0"/>
</file>

<file path=xl/ctrlProps/ctrlProp14.xml><?xml version="1.0" encoding="utf-8"?>
<formControlPr xmlns="http://schemas.microsoft.com/office/spreadsheetml/2009/9/main" objectType="Drop" dropLines="2" dropStyle="combo" dx="22" fmlaLink="$E$39" fmlaRange="$I$34:$I$35" noThreeD="1" sel="1" val="0"/>
</file>

<file path=xl/ctrlProps/ctrlProp15.xml><?xml version="1.0" encoding="utf-8"?>
<formControlPr xmlns="http://schemas.microsoft.com/office/spreadsheetml/2009/9/main" objectType="Drop" dropLines="2" dropStyle="combo" dx="22" fmlaLink="$E$40" fmlaRange="$I$34:$I$35" noThreeD="1" sel="1" val="0"/>
</file>

<file path=xl/ctrlProps/ctrlProp16.xml><?xml version="1.0" encoding="utf-8"?>
<formControlPr xmlns="http://schemas.microsoft.com/office/spreadsheetml/2009/9/main" objectType="Drop" dropLines="2" dropStyle="combo" dx="22" fmlaLink="$E$46" fmlaRange="$I$34:$I$35" noThreeD="1" sel="1" val="0"/>
</file>

<file path=xl/ctrlProps/ctrlProp17.xml><?xml version="1.0" encoding="utf-8"?>
<formControlPr xmlns="http://schemas.microsoft.com/office/spreadsheetml/2009/9/main" objectType="Drop" dropLines="2" dropStyle="combo" dx="22" fmlaLink="$E$50" fmlaRange="$I$34:$I$35" noThreeD="1" sel="1" val="0"/>
</file>

<file path=xl/ctrlProps/ctrlProp18.xml><?xml version="1.0" encoding="utf-8"?>
<formControlPr xmlns="http://schemas.microsoft.com/office/spreadsheetml/2009/9/main" objectType="Drop" dropLines="2" dropStyle="combo" dx="22" fmlaLink="$E$52" fmlaRange="$I$34:$I$35" noThreeD="1" sel="1" val="0"/>
</file>

<file path=xl/ctrlProps/ctrlProp19.xml><?xml version="1.0" encoding="utf-8"?>
<formControlPr xmlns="http://schemas.microsoft.com/office/spreadsheetml/2009/9/main" objectType="Drop" dropLines="2" dropStyle="combo" dx="22" fmlaLink="$E$54" fmlaRange="$I$34:$I$35" noThreeD="1" sel="1" val="0"/>
</file>

<file path=xl/ctrlProps/ctrlProp2.xml><?xml version="1.0" encoding="utf-8"?>
<formControlPr xmlns="http://schemas.microsoft.com/office/spreadsheetml/2009/9/main" objectType="Drop" dropLines="4" dropStyle="combo" dx="22" fmlaLink="$E$16" fmlaRange="$C$17:$C$20" noThreeD="1" sel="4" val="0"/>
</file>

<file path=xl/ctrlProps/ctrlProp20.xml><?xml version="1.0" encoding="utf-8"?>
<formControlPr xmlns="http://schemas.microsoft.com/office/spreadsheetml/2009/9/main" objectType="Drop" dropLines="2" dropStyle="combo" dx="22" fmlaLink="$E$56" fmlaRange="$I$34:$I$35" noThreeD="1" sel="1" val="0"/>
</file>

<file path=xl/ctrlProps/ctrlProp21.xml><?xml version="1.0" encoding="utf-8"?>
<formControlPr xmlns="http://schemas.microsoft.com/office/spreadsheetml/2009/9/main" objectType="Drop" dropLines="2" dropStyle="combo" dx="22" fmlaLink="$E$59" fmlaRange="$I$34:$I$35" noThreeD="1" sel="1" val="0"/>
</file>

<file path=xl/ctrlProps/ctrlProp22.xml><?xml version="1.0" encoding="utf-8"?>
<formControlPr xmlns="http://schemas.microsoft.com/office/spreadsheetml/2009/9/main" objectType="Drop" dropLines="2" dropStyle="combo" dx="22" fmlaLink="$E$60" fmlaRange="$I$34:$I$35" noThreeD="1" sel="1" val="0"/>
</file>

<file path=xl/ctrlProps/ctrlProp23.xml><?xml version="1.0" encoding="utf-8"?>
<formControlPr xmlns="http://schemas.microsoft.com/office/spreadsheetml/2009/9/main" objectType="Drop" dropLines="2" dropStyle="combo" dx="22" fmlaLink="$E$62" fmlaRange="$I$34:$I$35" noThreeD="1" sel="1" val="0"/>
</file>

<file path=xl/ctrlProps/ctrlProp24.xml><?xml version="1.0" encoding="utf-8"?>
<formControlPr xmlns="http://schemas.microsoft.com/office/spreadsheetml/2009/9/main" objectType="Drop" dropLines="2" dropStyle="combo" dx="22" fmlaLink="$E$12" fmlaRange="$I$10:$I$11" noThreeD="1" sel="1" val="0"/>
</file>

<file path=xl/ctrlProps/ctrlProp25.xml><?xml version="1.0" encoding="utf-8"?>
<formControlPr xmlns="http://schemas.microsoft.com/office/spreadsheetml/2009/9/main" objectType="Drop" dropLines="2" dropStyle="combo" dx="22" fmlaLink="$E$14" fmlaRange="$I$10:$I$11" noThreeD="1" sel="1" val="0"/>
</file>

<file path=xl/ctrlProps/ctrlProp26.xml><?xml version="1.0" encoding="utf-8"?>
<formControlPr xmlns="http://schemas.microsoft.com/office/spreadsheetml/2009/9/main" objectType="Drop" dropLines="2" dropStyle="combo" dx="22" fmlaLink="$E$41" fmlaRange="$I$34:$I$35" noThreeD="1" sel="1" val="0"/>
</file>

<file path=xl/ctrlProps/ctrlProp27.xml><?xml version="1.0" encoding="utf-8"?>
<formControlPr xmlns="http://schemas.microsoft.com/office/spreadsheetml/2009/9/main" objectType="Drop" dropLines="2" dropStyle="combo" dx="22" fmlaLink="$E$42" fmlaRange="$I$34:$I$35" noThreeD="1" sel="1" val="0"/>
</file>

<file path=xl/ctrlProps/ctrlProp28.xml><?xml version="1.0" encoding="utf-8"?>
<formControlPr xmlns="http://schemas.microsoft.com/office/spreadsheetml/2009/9/main" objectType="Drop" dropLines="2" dropStyle="combo" dx="22" fmlaLink="$E$43" fmlaRange="$I$34:$I$35" noThreeD="1" sel="1" val="0"/>
</file>

<file path=xl/ctrlProps/ctrlProp29.xml><?xml version="1.0" encoding="utf-8"?>
<formControlPr xmlns="http://schemas.microsoft.com/office/spreadsheetml/2009/9/main" objectType="Drop" dropLines="2" dropStyle="combo" dx="22" fmlaLink="$E$44" fmlaRange="$I$34:$I$35" noThreeD="1" sel="1" val="0"/>
</file>

<file path=xl/ctrlProps/ctrlProp3.xml><?xml version="1.0" encoding="utf-8"?>
<formControlPr xmlns="http://schemas.microsoft.com/office/spreadsheetml/2009/9/main" objectType="Drop" dropLines="3" dropStyle="combo" dx="22" fmlaLink="$E$24" fmlaRange="$C$25:$C$27" noThreeD="1" sel="2" val="0"/>
</file>

<file path=xl/ctrlProps/ctrlProp4.xml><?xml version="1.0" encoding="utf-8"?>
<formControlPr xmlns="http://schemas.microsoft.com/office/spreadsheetml/2009/9/main" objectType="Drop" dropLines="3" dropStyle="combo" dx="22" fmlaLink="$E$31" fmlaRange="$C$31:$C$33" noThreeD="1" sel="2" val="0"/>
</file>

<file path=xl/ctrlProps/ctrlProp5.xml><?xml version="1.0" encoding="utf-8"?>
<formControlPr xmlns="http://schemas.microsoft.com/office/spreadsheetml/2009/9/main" objectType="Drop" dropLines="2" dropStyle="combo" dx="22" fmlaLink="$E$35" fmlaRange="$I$31:$I$33" noThreeD="1" sel="3"/>
</file>

<file path=xl/ctrlProps/ctrlProp6.xml><?xml version="1.0" encoding="utf-8"?>
<formControlPr xmlns="http://schemas.microsoft.com/office/spreadsheetml/2009/9/main" objectType="Drop" dropLines="2" dropStyle="combo" dx="22" fmlaLink="$E$34" fmlaRange="$I$34:$I$35" noThreeD="1" sel="1" val="0"/>
</file>

<file path=xl/ctrlProps/ctrlProp7.xml><?xml version="1.0" encoding="utf-8"?>
<formControlPr xmlns="http://schemas.microsoft.com/office/spreadsheetml/2009/9/main" objectType="Drop" dropLines="2" dropStyle="combo" dx="22" fmlaLink="$E$10" fmlaRange="$I$10:$I$11" noThreeD="1" sel="1" val="0"/>
</file>

<file path=xl/ctrlProps/ctrlProp8.xml><?xml version="1.0" encoding="utf-8"?>
<formControlPr xmlns="http://schemas.microsoft.com/office/spreadsheetml/2009/9/main" objectType="Drop" dropLines="4" dropStyle="combo" dx="22" fmlaLink="$E$19" fmlaRange="$C$20:$C$23" noThreeD="1" sel="1" val="0"/>
</file>

<file path=xl/ctrlProps/ctrlProp9.xml><?xml version="1.0" encoding="utf-8"?>
<formControlPr xmlns="http://schemas.microsoft.com/office/spreadsheetml/2009/9/main" objectType="Drop" dropLines="4" dropStyle="combo" dx="22" fmlaLink="$E$26" fmlaRange="$C$26:$C$29" noThreeD="1" sel="4"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144780</xdr:colOff>
          <xdr:row>9</xdr:row>
          <xdr:rowOff>30480</xdr:rowOff>
        </xdr:from>
        <xdr:to>
          <xdr:col>3</xdr:col>
          <xdr:colOff>3543300</xdr:colOff>
          <xdr:row>9</xdr:row>
          <xdr:rowOff>266700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15</xdr:row>
          <xdr:rowOff>68580</xdr:rowOff>
        </xdr:from>
        <xdr:to>
          <xdr:col>3</xdr:col>
          <xdr:colOff>3512820</xdr:colOff>
          <xdr:row>15</xdr:row>
          <xdr:rowOff>342900</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23</xdr:row>
          <xdr:rowOff>60960</xdr:rowOff>
        </xdr:from>
        <xdr:to>
          <xdr:col>3</xdr:col>
          <xdr:colOff>3543300</xdr:colOff>
          <xdr:row>24</xdr:row>
          <xdr:rowOff>182880</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30</xdr:row>
          <xdr:rowOff>152400</xdr:rowOff>
        </xdr:from>
        <xdr:to>
          <xdr:col>3</xdr:col>
          <xdr:colOff>3657600</xdr:colOff>
          <xdr:row>30</xdr:row>
          <xdr:rowOff>449580</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33</xdr:row>
          <xdr:rowOff>160020</xdr:rowOff>
        </xdr:from>
        <xdr:to>
          <xdr:col>3</xdr:col>
          <xdr:colOff>3444240</xdr:colOff>
          <xdr:row>35</xdr:row>
          <xdr:rowOff>22860</xdr:rowOff>
        </xdr:to>
        <xdr:sp macro="" textlink="">
          <xdr:nvSpPr>
            <xdr:cNvPr id="2053" name="Drop Dow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83820</xdr:colOff>
          <xdr:row>33</xdr:row>
          <xdr:rowOff>7620</xdr:rowOff>
        </xdr:from>
        <xdr:to>
          <xdr:col>3</xdr:col>
          <xdr:colOff>3566160</xdr:colOff>
          <xdr:row>33</xdr:row>
          <xdr:rowOff>175260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9</xdr:row>
          <xdr:rowOff>0</xdr:rowOff>
        </xdr:from>
        <xdr:to>
          <xdr:col>4</xdr:col>
          <xdr:colOff>0</xdr:colOff>
          <xdr:row>9</xdr:row>
          <xdr:rowOff>236220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18</xdr:row>
          <xdr:rowOff>68580</xdr:rowOff>
        </xdr:from>
        <xdr:to>
          <xdr:col>3</xdr:col>
          <xdr:colOff>3566160</xdr:colOff>
          <xdr:row>19</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25</xdr:row>
          <xdr:rowOff>22860</xdr:rowOff>
        </xdr:from>
        <xdr:to>
          <xdr:col>3</xdr:col>
          <xdr:colOff>3550920</xdr:colOff>
          <xdr:row>26</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34</xdr:row>
          <xdr:rowOff>22860</xdr:rowOff>
        </xdr:from>
        <xdr:to>
          <xdr:col>3</xdr:col>
          <xdr:colOff>3566160</xdr:colOff>
          <xdr:row>35</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35</xdr:row>
          <xdr:rowOff>22860</xdr:rowOff>
        </xdr:from>
        <xdr:to>
          <xdr:col>3</xdr:col>
          <xdr:colOff>3566160</xdr:colOff>
          <xdr:row>36</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36</xdr:row>
          <xdr:rowOff>22860</xdr:rowOff>
        </xdr:from>
        <xdr:to>
          <xdr:col>3</xdr:col>
          <xdr:colOff>3566160</xdr:colOff>
          <xdr:row>37</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37</xdr:row>
          <xdr:rowOff>22860</xdr:rowOff>
        </xdr:from>
        <xdr:to>
          <xdr:col>3</xdr:col>
          <xdr:colOff>3566160</xdr:colOff>
          <xdr:row>38</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38</xdr:row>
          <xdr:rowOff>22860</xdr:rowOff>
        </xdr:from>
        <xdr:to>
          <xdr:col>3</xdr:col>
          <xdr:colOff>3566160</xdr:colOff>
          <xdr:row>39</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39</xdr:row>
          <xdr:rowOff>22860</xdr:rowOff>
        </xdr:from>
        <xdr:to>
          <xdr:col>3</xdr:col>
          <xdr:colOff>3566160</xdr:colOff>
          <xdr:row>40</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45</xdr:row>
          <xdr:rowOff>83820</xdr:rowOff>
        </xdr:from>
        <xdr:to>
          <xdr:col>3</xdr:col>
          <xdr:colOff>3566160</xdr:colOff>
          <xdr:row>45</xdr:row>
          <xdr:rowOff>312420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160020</xdr:rowOff>
        </xdr:from>
        <xdr:to>
          <xdr:col>3</xdr:col>
          <xdr:colOff>3566160</xdr:colOff>
          <xdr:row>49</xdr:row>
          <xdr:rowOff>167640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51</xdr:row>
          <xdr:rowOff>15240</xdr:rowOff>
        </xdr:from>
        <xdr:to>
          <xdr:col>3</xdr:col>
          <xdr:colOff>3573780</xdr:colOff>
          <xdr:row>52</xdr:row>
          <xdr:rowOff>15240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53</xdr:row>
          <xdr:rowOff>22860</xdr:rowOff>
        </xdr:from>
        <xdr:to>
          <xdr:col>4</xdr:col>
          <xdr:colOff>0</xdr:colOff>
          <xdr:row>54</xdr:row>
          <xdr:rowOff>30480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55</xdr:row>
          <xdr:rowOff>114300</xdr:rowOff>
        </xdr:from>
        <xdr:to>
          <xdr:col>3</xdr:col>
          <xdr:colOff>3573780</xdr:colOff>
          <xdr:row>55</xdr:row>
          <xdr:rowOff>312420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58</xdr:row>
          <xdr:rowOff>7620</xdr:rowOff>
        </xdr:from>
        <xdr:to>
          <xdr:col>3</xdr:col>
          <xdr:colOff>3566160</xdr:colOff>
          <xdr:row>58</xdr:row>
          <xdr:rowOff>167640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59</xdr:row>
          <xdr:rowOff>121920</xdr:rowOff>
        </xdr:from>
        <xdr:to>
          <xdr:col>3</xdr:col>
          <xdr:colOff>3566160</xdr:colOff>
          <xdr:row>59</xdr:row>
          <xdr:rowOff>419100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61</xdr:row>
          <xdr:rowOff>22860</xdr:rowOff>
        </xdr:from>
        <xdr:to>
          <xdr:col>3</xdr:col>
          <xdr:colOff>3566160</xdr:colOff>
          <xdr:row>61</xdr:row>
          <xdr:rowOff>182880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10</xdr:row>
          <xdr:rowOff>144780</xdr:rowOff>
        </xdr:from>
        <xdr:to>
          <xdr:col>4</xdr:col>
          <xdr:colOff>0</xdr:colOff>
          <xdr:row>12</xdr:row>
          <xdr:rowOff>22860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13</xdr:row>
          <xdr:rowOff>60960</xdr:rowOff>
        </xdr:from>
        <xdr:to>
          <xdr:col>3</xdr:col>
          <xdr:colOff>3566160</xdr:colOff>
          <xdr:row>13</xdr:row>
          <xdr:rowOff>297180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40</xdr:row>
          <xdr:rowOff>22860</xdr:rowOff>
        </xdr:from>
        <xdr:to>
          <xdr:col>4</xdr:col>
          <xdr:colOff>0</xdr:colOff>
          <xdr:row>41</xdr:row>
          <xdr:rowOff>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41</xdr:row>
          <xdr:rowOff>22860</xdr:rowOff>
        </xdr:from>
        <xdr:to>
          <xdr:col>4</xdr:col>
          <xdr:colOff>0</xdr:colOff>
          <xdr:row>42</xdr:row>
          <xdr:rowOff>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42</xdr:row>
          <xdr:rowOff>22860</xdr:rowOff>
        </xdr:from>
        <xdr:to>
          <xdr:col>4</xdr:col>
          <xdr:colOff>0</xdr:colOff>
          <xdr:row>43</xdr:row>
          <xdr:rowOff>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43</xdr:row>
          <xdr:rowOff>22860</xdr:rowOff>
        </xdr:from>
        <xdr:to>
          <xdr:col>4</xdr:col>
          <xdr:colOff>0</xdr:colOff>
          <xdr:row>44</xdr:row>
          <xdr:rowOff>0</xdr:rowOff>
        </xdr:to>
        <xdr:sp macro="" textlink="">
          <xdr:nvSpPr>
            <xdr:cNvPr id="3125" name="Drop Down 53" hidden="1">
              <a:extLst>
                <a:ext uri="{63B3BB69-23CF-44E3-9099-C40C66FF867C}">
                  <a14:compatExt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6815983-36C5-4B13-ABCB-98356987DBE6}" name="Tabela233" displayName="Tabela233" ref="A3:B71" totalsRowShown="0" headerRowDxfId="5" headerRowBorderDxfId="4" tableBorderDxfId="3" totalsRowBorderDxfId="2">
  <autoFilter ref="A3:B71" xr:uid="{00000000-0009-0000-0100-000001000000}"/>
  <sortState xmlns:xlrd2="http://schemas.microsoft.com/office/spreadsheetml/2017/richdata2" ref="A4:B71">
    <sortCondition ref="A3:A71"/>
  </sortState>
  <tableColumns count="2">
    <tableColumn id="1" xr3:uid="{A2595587-32DA-41B4-84C6-BBCD43A6C910}" name="Country" dataDxfId="1"/>
    <tableColumn id="5" xr3:uid="{431740BB-14AC-4BD4-A80A-97176C2CE7A6}" name="Score" dataDxfId="0"/>
  </tableColumns>
  <tableStyleInfo name="TableStyleLight16"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160F5-CAA0-47DA-8D6B-0F6635758995}">
  <sheetPr codeName="Planilha5">
    <tabColor theme="4" tint="-0.249977111117893"/>
  </sheetPr>
  <dimension ref="A2:I42"/>
  <sheetViews>
    <sheetView tabSelected="1" topLeftCell="B24" zoomScale="76" zoomScaleNormal="76" workbookViewId="0">
      <selection activeCell="F40" sqref="F40"/>
    </sheetView>
  </sheetViews>
  <sheetFormatPr defaultColWidth="9.109375" defaultRowHeight="14.4" x14ac:dyDescent="0.3"/>
  <cols>
    <col min="1" max="1" width="9.109375" style="1"/>
    <col min="2" max="2" width="11" style="1" customWidth="1"/>
    <col min="3" max="3" width="54.6640625" style="1" customWidth="1"/>
    <col min="4" max="4" width="54.88671875" style="1" customWidth="1"/>
    <col min="5" max="5" width="2" style="1" hidden="1" customWidth="1"/>
    <col min="6" max="6" width="9.33203125" style="1" bestFit="1" customWidth="1"/>
    <col min="7" max="7" width="9.33203125" style="1" customWidth="1"/>
    <col min="8" max="8" width="9.109375" style="21" customWidth="1"/>
    <col min="9" max="9" width="4.6640625" style="21" hidden="1" customWidth="1"/>
    <col min="10" max="10" width="9.109375" style="21" customWidth="1"/>
    <col min="11" max="16384" width="9.109375" style="21"/>
  </cols>
  <sheetData>
    <row r="2" spans="2:8" x14ac:dyDescent="0.3">
      <c r="B2" s="52" t="s">
        <v>0</v>
      </c>
      <c r="C2" s="52"/>
      <c r="D2" s="52"/>
      <c r="E2" s="52"/>
      <c r="F2" s="52"/>
      <c r="G2" s="52"/>
      <c r="H2" s="25"/>
    </row>
    <row r="3" spans="2:8" x14ac:dyDescent="0.3">
      <c r="B3" s="11"/>
      <c r="C3" s="11"/>
      <c r="D3" s="11"/>
      <c r="E3" s="11"/>
      <c r="F3" s="11"/>
      <c r="G3" s="11"/>
      <c r="H3" s="25"/>
    </row>
    <row r="4" spans="2:8" x14ac:dyDescent="0.3">
      <c r="B4" s="53" t="s">
        <v>1</v>
      </c>
      <c r="C4" s="54"/>
      <c r="D4" s="54"/>
      <c r="E4" s="54"/>
      <c r="F4" s="55"/>
    </row>
    <row r="6" spans="2:8" x14ac:dyDescent="0.3">
      <c r="B6" s="6"/>
      <c r="C6" s="5"/>
      <c r="D6" s="2" t="s">
        <v>2</v>
      </c>
      <c r="E6" s="2"/>
      <c r="F6" s="22" t="s">
        <v>3</v>
      </c>
    </row>
    <row r="7" spans="2:8" x14ac:dyDescent="0.3">
      <c r="B7" s="7"/>
      <c r="C7" s="9" t="s">
        <v>4</v>
      </c>
      <c r="D7" s="7"/>
      <c r="E7" s="7"/>
      <c r="F7" s="7"/>
    </row>
    <row r="8" spans="2:8" x14ac:dyDescent="0.3">
      <c r="B8" s="7"/>
      <c r="C8" s="9"/>
      <c r="D8" s="7"/>
      <c r="E8" s="7"/>
      <c r="F8" s="7"/>
    </row>
    <row r="9" spans="2:8" ht="55.5" customHeight="1" x14ac:dyDescent="0.3">
      <c r="B9" s="7" t="s">
        <v>5</v>
      </c>
      <c r="C9" s="10" t="s">
        <v>6</v>
      </c>
      <c r="D9" s="23" t="s">
        <v>7</v>
      </c>
      <c r="E9" s="23"/>
      <c r="F9" s="7"/>
    </row>
    <row r="10" spans="2:8" ht="43.2" x14ac:dyDescent="0.3">
      <c r="B10" s="14" t="s">
        <v>8</v>
      </c>
      <c r="C10" s="4" t="s">
        <v>9</v>
      </c>
      <c r="D10" s="7"/>
      <c r="E10" s="7">
        <v>1</v>
      </c>
      <c r="F10" s="24">
        <f>IF(E10=1,3,IF(E10=2,6,13))</f>
        <v>3</v>
      </c>
    </row>
    <row r="11" spans="2:8" ht="28.8" x14ac:dyDescent="0.3">
      <c r="B11" s="14" t="s">
        <v>10</v>
      </c>
      <c r="C11" s="4" t="s">
        <v>11</v>
      </c>
      <c r="D11" s="7"/>
      <c r="E11" s="7"/>
      <c r="F11" s="7"/>
    </row>
    <row r="12" spans="2:8" ht="28.8" x14ac:dyDescent="0.3">
      <c r="B12" s="14" t="s">
        <v>12</v>
      </c>
      <c r="C12" s="4" t="s">
        <v>13</v>
      </c>
      <c r="D12" s="7"/>
      <c r="E12" s="7"/>
      <c r="F12" s="7"/>
    </row>
    <row r="13" spans="2:8" x14ac:dyDescent="0.3">
      <c r="B13" s="14"/>
      <c r="C13" s="4"/>
      <c r="D13" s="7"/>
      <c r="E13" s="7"/>
      <c r="F13" s="7"/>
    </row>
    <row r="14" spans="2:8" ht="28.8" x14ac:dyDescent="0.3">
      <c r="B14" s="7"/>
      <c r="C14" s="11" t="s">
        <v>14</v>
      </c>
      <c r="D14" s="23" t="s">
        <v>15</v>
      </c>
      <c r="E14" s="7"/>
      <c r="F14" s="7"/>
    </row>
    <row r="15" spans="2:8" x14ac:dyDescent="0.3">
      <c r="B15" s="7"/>
      <c r="D15" s="7"/>
      <c r="E15" s="7"/>
      <c r="F15" s="7"/>
    </row>
    <row r="16" spans="2:8" ht="43.2" x14ac:dyDescent="0.3">
      <c r="B16" s="7" t="s">
        <v>16</v>
      </c>
      <c r="C16" s="8" t="s">
        <v>17</v>
      </c>
      <c r="D16" s="7"/>
      <c r="E16" s="7">
        <v>4</v>
      </c>
      <c r="F16" s="24">
        <f>IF(E16=1,0,IF(E16=2,2,IF(E16=3,4,9)))</f>
        <v>9</v>
      </c>
    </row>
    <row r="17" spans="2:9" x14ac:dyDescent="0.3">
      <c r="B17" s="14" t="s">
        <v>18</v>
      </c>
      <c r="C17" s="4" t="s">
        <v>19</v>
      </c>
      <c r="D17" s="7"/>
      <c r="E17" s="7"/>
      <c r="F17" s="7"/>
    </row>
    <row r="18" spans="2:9" x14ac:dyDescent="0.3">
      <c r="B18" s="14" t="s">
        <v>20</v>
      </c>
      <c r="C18" s="4" t="s">
        <v>21</v>
      </c>
      <c r="D18" s="7"/>
      <c r="E18" s="7"/>
      <c r="F18" s="7"/>
    </row>
    <row r="19" spans="2:9" x14ac:dyDescent="0.3">
      <c r="B19" s="14" t="s">
        <v>22</v>
      </c>
      <c r="C19" s="4" t="s">
        <v>23</v>
      </c>
      <c r="D19" s="7"/>
      <c r="E19" s="7"/>
      <c r="F19" s="7"/>
    </row>
    <row r="20" spans="2:9" x14ac:dyDescent="0.3">
      <c r="B20" s="14" t="s">
        <v>24</v>
      </c>
      <c r="C20" s="4" t="s">
        <v>25</v>
      </c>
      <c r="D20" s="7"/>
      <c r="E20" s="7"/>
      <c r="F20" s="7"/>
    </row>
    <row r="21" spans="2:9" x14ac:dyDescent="0.3">
      <c r="B21" s="14"/>
      <c r="C21" s="4"/>
      <c r="D21" s="7"/>
      <c r="E21" s="7"/>
      <c r="F21" s="7"/>
    </row>
    <row r="22" spans="2:9" x14ac:dyDescent="0.3">
      <c r="B22" s="7"/>
      <c r="C22" s="11" t="s">
        <v>26</v>
      </c>
      <c r="D22" s="23" t="s">
        <v>27</v>
      </c>
      <c r="E22" s="7"/>
      <c r="F22" s="7"/>
    </row>
    <row r="23" spans="2:9" x14ac:dyDescent="0.3">
      <c r="B23" s="7"/>
      <c r="D23" s="7"/>
      <c r="E23" s="7"/>
      <c r="F23" s="7"/>
    </row>
    <row r="24" spans="2:9" x14ac:dyDescent="0.3">
      <c r="B24" s="7" t="s">
        <v>28</v>
      </c>
      <c r="C24" s="8" t="s">
        <v>29</v>
      </c>
      <c r="D24" s="7"/>
      <c r="E24" s="7">
        <v>2</v>
      </c>
      <c r="F24" s="24">
        <f>IF(E24=1,4,IF(E24=2,6,12))</f>
        <v>6</v>
      </c>
    </row>
    <row r="25" spans="2:9" ht="28.8" x14ac:dyDescent="0.3">
      <c r="B25" s="7" t="s">
        <v>30</v>
      </c>
      <c r="C25" s="4" t="s">
        <v>31</v>
      </c>
      <c r="D25" s="7"/>
      <c r="E25" s="7"/>
      <c r="F25" s="7"/>
    </row>
    <row r="26" spans="2:9" x14ac:dyDescent="0.3">
      <c r="B26" s="7" t="s">
        <v>32</v>
      </c>
      <c r="C26" s="4" t="s">
        <v>33</v>
      </c>
      <c r="D26" s="7"/>
      <c r="E26" s="7"/>
      <c r="F26" s="7"/>
    </row>
    <row r="27" spans="2:9" x14ac:dyDescent="0.3">
      <c r="B27" s="14" t="s">
        <v>34</v>
      </c>
      <c r="C27" s="4" t="s">
        <v>35</v>
      </c>
      <c r="D27" s="7"/>
      <c r="E27" s="7"/>
      <c r="F27" s="7"/>
    </row>
    <row r="28" spans="2:9" x14ac:dyDescent="0.3">
      <c r="B28" s="14"/>
      <c r="C28" s="4"/>
      <c r="D28" s="7"/>
      <c r="E28" s="7"/>
      <c r="F28" s="7"/>
    </row>
    <row r="29" spans="2:9" x14ac:dyDescent="0.3">
      <c r="B29" s="14"/>
      <c r="C29" s="4"/>
      <c r="D29" s="7"/>
      <c r="E29" s="7"/>
      <c r="F29" s="7"/>
    </row>
    <row r="30" spans="2:9" x14ac:dyDescent="0.3">
      <c r="B30" s="7"/>
      <c r="C30" s="11" t="s">
        <v>201</v>
      </c>
      <c r="D30" s="23"/>
      <c r="E30" s="7"/>
      <c r="F30" s="7"/>
    </row>
    <row r="31" spans="2:9" ht="43.2" x14ac:dyDescent="0.3">
      <c r="B31" s="14" t="s">
        <v>36</v>
      </c>
      <c r="C31" s="15" t="s">
        <v>200</v>
      </c>
      <c r="D31" s="7"/>
      <c r="E31" s="7">
        <v>2</v>
      </c>
      <c r="F31" s="24">
        <f>IF(E31=2,9,IF(E31=3,15,0))</f>
        <v>9</v>
      </c>
    </row>
    <row r="32" spans="2:9" ht="43.2" x14ac:dyDescent="0.3">
      <c r="B32" s="14" t="s">
        <v>39</v>
      </c>
      <c r="C32" s="15" t="s">
        <v>37</v>
      </c>
      <c r="D32" s="7"/>
      <c r="E32" s="7"/>
      <c r="F32" s="7"/>
      <c r="I32" s="21" t="s">
        <v>38</v>
      </c>
    </row>
    <row r="33" spans="1:9" ht="64.2" customHeight="1" x14ac:dyDescent="0.3">
      <c r="B33" s="14" t="s">
        <v>199</v>
      </c>
      <c r="C33" s="15" t="s">
        <v>40</v>
      </c>
      <c r="D33" s="7"/>
      <c r="E33" s="7"/>
      <c r="F33" s="7"/>
      <c r="I33" s="21" t="s">
        <v>41</v>
      </c>
    </row>
    <row r="34" spans="1:9" x14ac:dyDescent="0.3">
      <c r="B34" s="14"/>
      <c r="C34" s="15"/>
      <c r="D34" s="7"/>
      <c r="E34" s="7"/>
      <c r="F34" s="7"/>
    </row>
    <row r="35" spans="1:9" ht="18" x14ac:dyDescent="0.3">
      <c r="B35" s="14"/>
      <c r="C35" s="37" t="s">
        <v>42</v>
      </c>
      <c r="D35" s="7"/>
      <c r="E35" s="7">
        <v>3</v>
      </c>
      <c r="F35" s="7"/>
    </row>
    <row r="36" spans="1:9" x14ac:dyDescent="0.3">
      <c r="B36" s="14"/>
      <c r="C36" s="15"/>
      <c r="D36" s="7"/>
      <c r="E36" s="7"/>
      <c r="F36" s="7"/>
    </row>
    <row r="37" spans="1:9" x14ac:dyDescent="0.3">
      <c r="B37" s="14"/>
      <c r="C37" s="19"/>
      <c r="D37" s="26" t="s">
        <v>43</v>
      </c>
      <c r="E37" s="7"/>
      <c r="F37" s="27" t="str">
        <f>IF(AND((SUM($F$31,$F$24,$F$10,$F$16))&gt;=20,$E$35=3),"YES",IF(AND((SUM($F$31,$F$24,$F$10,$F$16))&gt;=18,$E$35=2),"YES","NO"))</f>
        <v>YES</v>
      </c>
    </row>
    <row r="38" spans="1:9" x14ac:dyDescent="0.3">
      <c r="B38" s="14"/>
      <c r="C38" s="19"/>
      <c r="D38" s="26"/>
      <c r="E38" s="7"/>
      <c r="F38" s="38"/>
    </row>
    <row r="39" spans="1:9" ht="28.8" x14ac:dyDescent="0.3">
      <c r="B39" s="14"/>
      <c r="C39" s="19"/>
      <c r="D39" s="26" t="s">
        <v>44</v>
      </c>
      <c r="E39" s="7"/>
      <c r="F39" s="27" t="str">
        <f>IF(AND((SUM($F$31,$F$24,$F$10,$F$16))&gt;=23,$E$35=3),"YES",IF(AND((SUM($F$31,$F$24,$F$10,$F$16))&gt;=21,$E$35=2),"YES","NO"))</f>
        <v>YES</v>
      </c>
    </row>
    <row r="40" spans="1:9" x14ac:dyDescent="0.3">
      <c r="B40" s="12"/>
      <c r="C40" s="13"/>
      <c r="D40" s="12"/>
      <c r="E40" s="12"/>
      <c r="F40" s="12"/>
    </row>
    <row r="41" spans="1:9" ht="45" customHeight="1" x14ac:dyDescent="0.3">
      <c r="B41" s="56" t="s">
        <v>45</v>
      </c>
      <c r="C41" s="56"/>
      <c r="D41" s="56"/>
    </row>
    <row r="42" spans="1:9" s="40" customFormat="1" ht="316.95" customHeight="1" x14ac:dyDescent="0.3">
      <c r="A42" s="39"/>
      <c r="B42" s="50" t="s">
        <v>46</v>
      </c>
      <c r="C42" s="51"/>
      <c r="D42" s="51"/>
      <c r="E42" s="39"/>
      <c r="F42" s="39"/>
      <c r="G42" s="39"/>
    </row>
  </sheetData>
  <mergeCells count="4">
    <mergeCell ref="B42:D42"/>
    <mergeCell ref="B2:G2"/>
    <mergeCell ref="B4:F4"/>
    <mergeCell ref="B41:D41"/>
  </mergeCells>
  <phoneticPr fontId="11"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3</xdr:col>
                    <xdr:colOff>144780</xdr:colOff>
                    <xdr:row>9</xdr:row>
                    <xdr:rowOff>30480</xdr:rowOff>
                  </from>
                  <to>
                    <xdr:col>3</xdr:col>
                    <xdr:colOff>3543300</xdr:colOff>
                    <xdr:row>9</xdr:row>
                    <xdr:rowOff>266700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3</xdr:col>
                    <xdr:colOff>114300</xdr:colOff>
                    <xdr:row>15</xdr:row>
                    <xdr:rowOff>68580</xdr:rowOff>
                  </from>
                  <to>
                    <xdr:col>3</xdr:col>
                    <xdr:colOff>3512820</xdr:colOff>
                    <xdr:row>15</xdr:row>
                    <xdr:rowOff>342900</xdr:rowOff>
                  </to>
                </anchor>
              </controlPr>
            </control>
          </mc:Choice>
        </mc:AlternateContent>
        <mc:AlternateContent xmlns:mc="http://schemas.openxmlformats.org/markup-compatibility/2006">
          <mc:Choice Requires="x14">
            <control shapeId="2051" r:id="rId6" name="Drop Down 3">
              <controlPr defaultSize="0" autoLine="0" autoPict="0">
                <anchor moveWithCells="1">
                  <from>
                    <xdr:col>3</xdr:col>
                    <xdr:colOff>68580</xdr:colOff>
                    <xdr:row>23</xdr:row>
                    <xdr:rowOff>60960</xdr:rowOff>
                  </from>
                  <to>
                    <xdr:col>3</xdr:col>
                    <xdr:colOff>3543300</xdr:colOff>
                    <xdr:row>24</xdr:row>
                    <xdr:rowOff>182880</xdr:rowOff>
                  </to>
                </anchor>
              </controlPr>
            </control>
          </mc:Choice>
        </mc:AlternateContent>
        <mc:AlternateContent xmlns:mc="http://schemas.openxmlformats.org/markup-compatibility/2006">
          <mc:Choice Requires="x14">
            <control shapeId="2052" r:id="rId7" name="Drop Down 4">
              <controlPr defaultSize="0" autoLine="0" autoPict="0">
                <anchor moveWithCells="1">
                  <from>
                    <xdr:col>3</xdr:col>
                    <xdr:colOff>106680</xdr:colOff>
                    <xdr:row>30</xdr:row>
                    <xdr:rowOff>152400</xdr:rowOff>
                  </from>
                  <to>
                    <xdr:col>3</xdr:col>
                    <xdr:colOff>3657600</xdr:colOff>
                    <xdr:row>30</xdr:row>
                    <xdr:rowOff>449580</xdr:rowOff>
                  </to>
                </anchor>
              </controlPr>
            </control>
          </mc:Choice>
        </mc:AlternateContent>
        <mc:AlternateContent xmlns:mc="http://schemas.openxmlformats.org/markup-compatibility/2006">
          <mc:Choice Requires="x14">
            <control shapeId="2053" r:id="rId8" name="Drop Down 5">
              <controlPr defaultSize="0" autoLine="0" autoPict="0">
                <anchor moveWithCells="1">
                  <from>
                    <xdr:col>3</xdr:col>
                    <xdr:colOff>76200</xdr:colOff>
                    <xdr:row>33</xdr:row>
                    <xdr:rowOff>160020</xdr:rowOff>
                  </from>
                  <to>
                    <xdr:col>3</xdr:col>
                    <xdr:colOff>3444240</xdr:colOff>
                    <xdr:row>35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0D3FA-0AB0-4029-91EF-CAF876C75176}">
  <sheetPr>
    <tabColor theme="4" tint="-0.249977111117893"/>
  </sheetPr>
  <dimension ref="A2:EA66"/>
  <sheetViews>
    <sheetView topLeftCell="A44" zoomScale="80" zoomScaleNormal="80" workbookViewId="0">
      <selection activeCell="F20" sqref="F20"/>
    </sheetView>
  </sheetViews>
  <sheetFormatPr defaultColWidth="9.109375" defaultRowHeight="14.4" x14ac:dyDescent="0.3"/>
  <cols>
    <col min="1" max="1" width="9.109375" style="1"/>
    <col min="2" max="2" width="11" style="1" customWidth="1"/>
    <col min="3" max="3" width="51.88671875" style="1" customWidth="1"/>
    <col min="4" max="4" width="53.5546875" style="1" customWidth="1"/>
    <col min="5" max="5" width="2" style="1" hidden="1" customWidth="1"/>
    <col min="6" max="6" width="9.88671875" style="1" bestFit="1" customWidth="1"/>
    <col min="7" max="7" width="9.109375" style="1"/>
    <col min="8" max="8" width="9.109375" style="21"/>
    <col min="9" max="9" width="67.109375" style="21" hidden="1" customWidth="1"/>
    <col min="10" max="16384" width="9.109375" style="21"/>
  </cols>
  <sheetData>
    <row r="2" spans="2:131" x14ac:dyDescent="0.3">
      <c r="B2" s="52" t="s">
        <v>0</v>
      </c>
      <c r="C2" s="52"/>
      <c r="D2" s="52"/>
      <c r="E2" s="52"/>
      <c r="F2" s="52"/>
      <c r="G2" s="52"/>
      <c r="H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row>
    <row r="3" spans="2:131" x14ac:dyDescent="0.3">
      <c r="B3" s="11"/>
      <c r="C3" s="11"/>
      <c r="D3" s="11"/>
      <c r="E3" s="11"/>
      <c r="F3" s="11"/>
      <c r="G3" s="11"/>
      <c r="H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row>
    <row r="4" spans="2:131" x14ac:dyDescent="0.3">
      <c r="B4" s="53" t="s">
        <v>47</v>
      </c>
      <c r="C4" s="54"/>
      <c r="D4" s="54"/>
      <c r="E4" s="54"/>
      <c r="F4" s="55"/>
    </row>
    <row r="5" spans="2:131" x14ac:dyDescent="0.3">
      <c r="B5" s="57"/>
      <c r="C5" s="57"/>
      <c r="D5" s="57"/>
      <c r="E5" s="57"/>
      <c r="F5" s="57"/>
      <c r="G5" s="57"/>
    </row>
    <row r="7" spans="2:131" x14ac:dyDescent="0.3">
      <c r="B7" s="6"/>
      <c r="C7" s="5"/>
      <c r="D7" s="2" t="s">
        <v>2</v>
      </c>
      <c r="E7" s="2"/>
      <c r="F7" s="22" t="s">
        <v>3</v>
      </c>
    </row>
    <row r="8" spans="2:131" x14ac:dyDescent="0.3">
      <c r="B8" s="7"/>
      <c r="C8" s="9" t="s">
        <v>48</v>
      </c>
      <c r="D8" s="29" t="s">
        <v>49</v>
      </c>
      <c r="E8" s="7"/>
      <c r="F8" s="30">
        <f>F10+F12+F14</f>
        <v>1.6500000000000001E-2</v>
      </c>
    </row>
    <row r="9" spans="2:131" x14ac:dyDescent="0.3">
      <c r="B9" s="7"/>
      <c r="C9" s="9"/>
      <c r="D9" s="7"/>
      <c r="E9" s="7"/>
      <c r="F9" s="7"/>
    </row>
    <row r="10" spans="2:131" ht="28.8" x14ac:dyDescent="0.3">
      <c r="B10" s="14" t="s">
        <v>50</v>
      </c>
      <c r="C10" s="15" t="s">
        <v>51</v>
      </c>
      <c r="D10" s="7"/>
      <c r="E10" s="7">
        <v>1</v>
      </c>
      <c r="F10" s="28">
        <f>IF(E10=1,0.0062,0)</f>
        <v>6.1999999999999998E-3</v>
      </c>
      <c r="I10" s="21" t="s">
        <v>52</v>
      </c>
    </row>
    <row r="11" spans="2:131" x14ac:dyDescent="0.3">
      <c r="B11" s="14"/>
      <c r="C11" s="4"/>
      <c r="D11" s="7"/>
      <c r="E11" s="7"/>
      <c r="F11" s="7"/>
      <c r="I11" s="21" t="s">
        <v>53</v>
      </c>
    </row>
    <row r="12" spans="2:131" x14ac:dyDescent="0.3">
      <c r="B12" s="14" t="s">
        <v>54</v>
      </c>
      <c r="C12" s="15" t="s">
        <v>55</v>
      </c>
      <c r="D12" s="7"/>
      <c r="E12" s="7">
        <v>1</v>
      </c>
      <c r="F12" s="28">
        <f>IF(E12=1,0.0062,0)</f>
        <v>6.1999999999999998E-3</v>
      </c>
      <c r="I12" s="21" t="s">
        <v>52</v>
      </c>
    </row>
    <row r="13" spans="2:131" x14ac:dyDescent="0.3">
      <c r="B13" s="14"/>
      <c r="C13" s="15"/>
      <c r="D13" s="7"/>
      <c r="E13" s="7"/>
      <c r="F13" s="7"/>
    </row>
    <row r="14" spans="2:131" ht="28.8" x14ac:dyDescent="0.3">
      <c r="B14" s="14" t="s">
        <v>56</v>
      </c>
      <c r="C14" s="15" t="s">
        <v>57</v>
      </c>
      <c r="D14" s="7"/>
      <c r="E14" s="7">
        <v>1</v>
      </c>
      <c r="F14" s="28">
        <f>IF(E14=1,0.0041,0)</f>
        <v>4.1000000000000003E-3</v>
      </c>
    </row>
    <row r="15" spans="2:131" x14ac:dyDescent="0.3">
      <c r="B15" s="14"/>
      <c r="C15" s="4"/>
      <c r="D15" s="7"/>
      <c r="E15" s="7"/>
      <c r="F15" s="7"/>
      <c r="I15" s="21" t="s">
        <v>53</v>
      </c>
    </row>
    <row r="16" spans="2:131" x14ac:dyDescent="0.3">
      <c r="B16" s="7"/>
      <c r="C16" s="11" t="s">
        <v>58</v>
      </c>
      <c r="D16" s="26" t="s">
        <v>59</v>
      </c>
      <c r="E16" s="7"/>
      <c r="F16" s="30">
        <f>F19+F26</f>
        <v>0</v>
      </c>
    </row>
    <row r="17" spans="2:131" x14ac:dyDescent="0.3">
      <c r="B17" s="7"/>
      <c r="D17" s="7"/>
      <c r="E17" s="7"/>
      <c r="F17" s="7"/>
    </row>
    <row r="18" spans="2:131" s="1" customFormat="1" x14ac:dyDescent="0.3">
      <c r="B18" s="14"/>
      <c r="C18" s="4"/>
      <c r="D18" s="7"/>
      <c r="E18" s="7"/>
      <c r="F18" s="7"/>
      <c r="H18" s="21"/>
      <c r="I18" s="21" t="s">
        <v>53</v>
      </c>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row>
    <row r="19" spans="2:131" s="1" customFormat="1" ht="28.8" x14ac:dyDescent="0.3">
      <c r="B19" s="14" t="s">
        <v>60</v>
      </c>
      <c r="C19" s="3" t="s">
        <v>61</v>
      </c>
      <c r="D19" s="7"/>
      <c r="E19" s="7">
        <v>1</v>
      </c>
      <c r="F19" s="28">
        <f>IF(E19=2,0.0026,IF(E19=3,0.004,IF(E19=4,0.0053,0)))</f>
        <v>0</v>
      </c>
      <c r="H19" s="21"/>
      <c r="I19" s="21" t="s">
        <v>52</v>
      </c>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row>
    <row r="20" spans="2:131" s="1" customFormat="1" x14ac:dyDescent="0.3">
      <c r="B20" s="14" t="s">
        <v>62</v>
      </c>
      <c r="C20" s="41" t="s">
        <v>198</v>
      </c>
      <c r="D20" s="7"/>
      <c r="E20" s="7"/>
      <c r="F20" s="7"/>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row>
    <row r="21" spans="2:131" s="1" customFormat="1" x14ac:dyDescent="0.3">
      <c r="B21" s="14" t="s">
        <v>62</v>
      </c>
      <c r="C21" s="41" t="s">
        <v>63</v>
      </c>
      <c r="D21" s="7"/>
      <c r="E21" s="7"/>
      <c r="F21" s="7"/>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row>
    <row r="22" spans="2:131" s="1" customFormat="1" x14ac:dyDescent="0.3">
      <c r="B22" s="14" t="s">
        <v>64</v>
      </c>
      <c r="C22" s="3" t="s">
        <v>65</v>
      </c>
      <c r="D22" s="7"/>
      <c r="E22" s="7"/>
      <c r="F22" s="7"/>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row>
    <row r="23" spans="2:131" s="1" customFormat="1" x14ac:dyDescent="0.3">
      <c r="B23" s="14" t="s">
        <v>66</v>
      </c>
      <c r="C23" s="8" t="s">
        <v>67</v>
      </c>
      <c r="D23" s="7"/>
      <c r="E23" s="7"/>
      <c r="F23" s="7"/>
      <c r="H23" s="21"/>
      <c r="I23" s="21" t="s">
        <v>53</v>
      </c>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row>
    <row r="24" spans="2:131" s="1" customFormat="1" x14ac:dyDescent="0.3">
      <c r="B24" s="14"/>
      <c r="C24" s="4"/>
      <c r="D24" s="7"/>
      <c r="E24" s="7"/>
      <c r="F24" s="7"/>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row>
    <row r="25" spans="2:131" s="1" customFormat="1" x14ac:dyDescent="0.3">
      <c r="B25" s="14" t="s">
        <v>68</v>
      </c>
      <c r="C25" s="8" t="s">
        <v>69</v>
      </c>
      <c r="D25" s="23"/>
      <c r="E25" s="7"/>
      <c r="F25" s="7"/>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row>
    <row r="26" spans="2:131" s="1" customFormat="1" ht="22.5" customHeight="1" x14ac:dyDescent="0.3">
      <c r="B26" s="7" t="s">
        <v>70</v>
      </c>
      <c r="C26" s="10" t="s">
        <v>71</v>
      </c>
      <c r="D26" s="7"/>
      <c r="E26" s="7">
        <v>4</v>
      </c>
      <c r="F26" s="28">
        <f>IF(E26=1,0.0132,IF(E26=2,0.0079,IF(E26=3,0.0053,0)))</f>
        <v>0</v>
      </c>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row>
    <row r="27" spans="2:131" s="1" customFormat="1" x14ac:dyDescent="0.3">
      <c r="B27" s="7" t="s">
        <v>72</v>
      </c>
      <c r="C27" s="10" t="s">
        <v>73</v>
      </c>
      <c r="D27" s="7"/>
      <c r="E27" s="7"/>
      <c r="F27" s="7"/>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row>
    <row r="28" spans="2:131" s="1" customFormat="1" x14ac:dyDescent="0.3">
      <c r="B28" s="7" t="s">
        <v>74</v>
      </c>
      <c r="C28" s="10" t="s">
        <v>75</v>
      </c>
      <c r="D28" s="7"/>
      <c r="E28" s="7"/>
      <c r="F28" s="7"/>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row>
    <row r="29" spans="2:131" s="1" customFormat="1" x14ac:dyDescent="0.3">
      <c r="B29" s="7" t="s">
        <v>196</v>
      </c>
      <c r="C29" s="10" t="s">
        <v>197</v>
      </c>
      <c r="D29" s="7"/>
      <c r="E29" s="7"/>
      <c r="F29" s="7"/>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row>
    <row r="30" spans="2:131" s="1" customFormat="1" x14ac:dyDescent="0.3">
      <c r="B30" s="14"/>
      <c r="C30" s="4"/>
      <c r="D30" s="7"/>
      <c r="E30" s="7"/>
      <c r="F30" s="7"/>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row>
    <row r="31" spans="2:131" s="1" customFormat="1" x14ac:dyDescent="0.3">
      <c r="B31" s="7"/>
      <c r="C31" s="11" t="s">
        <v>76</v>
      </c>
      <c r="D31" s="29" t="s">
        <v>77</v>
      </c>
      <c r="E31" s="7"/>
      <c r="F31" s="30">
        <f>F34+F35+F36+F37+F38+F39+F40+F41+F46+F42+F43+F44</f>
        <v>7.7599999999999975E-2</v>
      </c>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row>
    <row r="32" spans="2:131" s="1" customFormat="1" x14ac:dyDescent="0.3">
      <c r="B32" s="7"/>
      <c r="D32" s="7"/>
      <c r="E32" s="7"/>
      <c r="F32" s="7"/>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row>
    <row r="33" spans="2:131" s="1" customFormat="1" ht="28.8" x14ac:dyDescent="0.3">
      <c r="B33" s="7" t="s">
        <v>78</v>
      </c>
      <c r="C33" s="8" t="s">
        <v>79</v>
      </c>
      <c r="D33" s="23"/>
      <c r="E33" s="7"/>
      <c r="F33" s="7"/>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row>
    <row r="34" spans="2:131" s="1" customFormat="1" x14ac:dyDescent="0.3">
      <c r="B34" s="31" t="s">
        <v>80</v>
      </c>
      <c r="C34" s="34" t="s">
        <v>81</v>
      </c>
      <c r="D34" s="7"/>
      <c r="E34" s="35">
        <v>1</v>
      </c>
      <c r="F34" s="28">
        <f>IF(E34=1,0.0113,0)</f>
        <v>1.1299999999999999E-2</v>
      </c>
      <c r="H34" s="21"/>
      <c r="I34" s="21" t="s">
        <v>52</v>
      </c>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row>
    <row r="35" spans="2:131" s="1" customFormat="1" x14ac:dyDescent="0.3">
      <c r="B35" s="31" t="s">
        <v>82</v>
      </c>
      <c r="C35" s="34" t="s">
        <v>83</v>
      </c>
      <c r="D35" s="7"/>
      <c r="E35" s="35">
        <v>1</v>
      </c>
      <c r="F35" s="28">
        <f>IF(E35=1,0.0094,0)</f>
        <v>9.4000000000000004E-3</v>
      </c>
      <c r="H35" s="21"/>
      <c r="I35" s="21" t="s">
        <v>53</v>
      </c>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row>
    <row r="36" spans="2:131" s="1" customFormat="1" x14ac:dyDescent="0.3">
      <c r="B36" s="32" t="s">
        <v>84</v>
      </c>
      <c r="C36" s="34" t="s">
        <v>85</v>
      </c>
      <c r="D36" s="7"/>
      <c r="E36" s="35">
        <v>1</v>
      </c>
      <c r="F36" s="28">
        <f>IF(E36=1,0.0094,0)</f>
        <v>9.4000000000000004E-3</v>
      </c>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row>
    <row r="37" spans="2:131" s="1" customFormat="1" x14ac:dyDescent="0.3">
      <c r="B37" s="31" t="s">
        <v>86</v>
      </c>
      <c r="C37" s="34" t="s">
        <v>87</v>
      </c>
      <c r="D37" s="7"/>
      <c r="E37" s="35">
        <v>1</v>
      </c>
      <c r="F37" s="28">
        <f>IF(E37=1,0.0057,0)</f>
        <v>5.7000000000000002E-3</v>
      </c>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row>
    <row r="38" spans="2:131" s="1" customFormat="1" x14ac:dyDescent="0.3">
      <c r="B38" s="31" t="s">
        <v>88</v>
      </c>
      <c r="C38" s="34" t="s">
        <v>89</v>
      </c>
      <c r="D38" s="7"/>
      <c r="E38" s="35">
        <v>1</v>
      </c>
      <c r="F38" s="28">
        <f>IF(E38=1,0.0057,0)</f>
        <v>5.7000000000000002E-3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row>
    <row r="39" spans="2:131" s="1" customFormat="1" x14ac:dyDescent="0.3">
      <c r="B39" s="32" t="s">
        <v>90</v>
      </c>
      <c r="C39" s="34" t="s">
        <v>91</v>
      </c>
      <c r="D39" s="7"/>
      <c r="E39" s="35">
        <v>1</v>
      </c>
      <c r="F39" s="28">
        <f>IF(E39=1,0.0057,0)</f>
        <v>5.7000000000000002E-3</v>
      </c>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row>
    <row r="40" spans="2:131" s="1" customFormat="1" x14ac:dyDescent="0.3">
      <c r="B40" s="31" t="s">
        <v>92</v>
      </c>
      <c r="C40" s="34" t="s">
        <v>93</v>
      </c>
      <c r="D40" s="7"/>
      <c r="E40" s="35">
        <v>1</v>
      </c>
      <c r="F40" s="28">
        <f>IF(E40=1,0.0057,0)</f>
        <v>5.7000000000000002E-3</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row>
    <row r="41" spans="2:131" s="1" customFormat="1" x14ac:dyDescent="0.3">
      <c r="B41" s="31" t="s">
        <v>94</v>
      </c>
      <c r="C41" s="34" t="s">
        <v>95</v>
      </c>
      <c r="D41" s="7"/>
      <c r="E41" s="35">
        <v>1</v>
      </c>
      <c r="F41" s="28">
        <f t="shared" ref="F41:F44" si="0">IF(E41=1,0.0057,0)</f>
        <v>5.7000000000000002E-3</v>
      </c>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row>
    <row r="42" spans="2:131" s="1" customFormat="1" x14ac:dyDescent="0.3">
      <c r="B42" s="31" t="s">
        <v>96</v>
      </c>
      <c r="C42" s="34" t="s">
        <v>97</v>
      </c>
      <c r="D42" s="7"/>
      <c r="E42" s="35">
        <v>1</v>
      </c>
      <c r="F42" s="28">
        <f t="shared" si="0"/>
        <v>5.7000000000000002E-3</v>
      </c>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row>
    <row r="43" spans="2:131" s="1" customFormat="1" x14ac:dyDescent="0.3">
      <c r="B43" s="31" t="s">
        <v>98</v>
      </c>
      <c r="C43" s="34" t="s">
        <v>99</v>
      </c>
      <c r="D43" s="7"/>
      <c r="E43" s="35">
        <v>1</v>
      </c>
      <c r="F43" s="28">
        <f t="shared" si="0"/>
        <v>5.7000000000000002E-3</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row>
    <row r="44" spans="2:131" s="1" customFormat="1" x14ac:dyDescent="0.3">
      <c r="B44" s="31" t="s">
        <v>100</v>
      </c>
      <c r="C44" s="34" t="s">
        <v>101</v>
      </c>
      <c r="D44" s="7"/>
      <c r="E44" s="35">
        <v>1</v>
      </c>
      <c r="F44" s="28">
        <f t="shared" si="0"/>
        <v>5.7000000000000002E-3</v>
      </c>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row>
    <row r="45" spans="2:131" s="1" customFormat="1" x14ac:dyDescent="0.3">
      <c r="B45" s="31"/>
      <c r="C45" s="34"/>
      <c r="D45" s="7"/>
      <c r="E45" s="35"/>
      <c r="F45" s="7"/>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row>
    <row r="46" spans="2:131" s="1" customFormat="1" ht="30" customHeight="1" x14ac:dyDescent="0.3">
      <c r="B46" s="31" t="s">
        <v>102</v>
      </c>
      <c r="C46" s="42" t="s">
        <v>103</v>
      </c>
      <c r="D46" s="7"/>
      <c r="E46" s="35">
        <v>1</v>
      </c>
      <c r="F46" s="28">
        <f>IF(E46=1,0.0019,0)</f>
        <v>1.9E-3</v>
      </c>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row>
    <row r="47" spans="2:131" s="1" customFormat="1" x14ac:dyDescent="0.3">
      <c r="B47" s="7"/>
      <c r="C47" s="33"/>
      <c r="D47" s="7"/>
      <c r="E47" s="35"/>
      <c r="F47" s="7"/>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row>
    <row r="48" spans="2:131" s="1" customFormat="1" x14ac:dyDescent="0.3">
      <c r="B48" s="14"/>
      <c r="C48" s="11" t="s">
        <v>104</v>
      </c>
      <c r="D48" s="29" t="s">
        <v>105</v>
      </c>
      <c r="E48" s="35"/>
      <c r="F48" s="30">
        <f>SUM(F50:F62)</f>
        <v>2.4000000000000004E-2</v>
      </c>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row>
    <row r="49" spans="2:131" s="1" customFormat="1" x14ac:dyDescent="0.3">
      <c r="B49" s="14"/>
      <c r="C49" s="11"/>
      <c r="D49" s="7"/>
      <c r="E49" s="35"/>
      <c r="F49" s="28"/>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row>
    <row r="50" spans="2:131" s="1" customFormat="1" x14ac:dyDescent="0.3">
      <c r="B50" s="14" t="s">
        <v>106</v>
      </c>
      <c r="C50" s="17" t="s">
        <v>107</v>
      </c>
      <c r="D50" s="7"/>
      <c r="E50" s="35">
        <v>1</v>
      </c>
      <c r="F50" s="28">
        <f>IF(E50=1,0.0036,0)</f>
        <v>3.5999999999999999E-3</v>
      </c>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row>
    <row r="51" spans="2:131" s="1" customFormat="1" x14ac:dyDescent="0.3">
      <c r="B51" s="14"/>
      <c r="C51" s="17"/>
      <c r="D51" s="7"/>
      <c r="E51" s="35"/>
      <c r="F51" s="28"/>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row>
    <row r="52" spans="2:131" s="1" customFormat="1" x14ac:dyDescent="0.3">
      <c r="B52" s="14" t="s">
        <v>108</v>
      </c>
      <c r="C52" s="17" t="s">
        <v>109</v>
      </c>
      <c r="D52" s="7"/>
      <c r="E52" s="35">
        <v>1</v>
      </c>
      <c r="F52" s="28">
        <f>IF(E52=1,0.0077,0)</f>
        <v>7.7000000000000002E-3</v>
      </c>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row>
    <row r="53" spans="2:131" s="1" customFormat="1" x14ac:dyDescent="0.3">
      <c r="B53" s="14"/>
      <c r="C53" s="11"/>
      <c r="D53" s="7"/>
      <c r="E53" s="35"/>
      <c r="F53" s="28"/>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row>
    <row r="54" spans="2:131" s="1" customFormat="1" x14ac:dyDescent="0.3">
      <c r="B54" s="14" t="s">
        <v>110</v>
      </c>
      <c r="C54" s="17" t="s">
        <v>111</v>
      </c>
      <c r="D54" s="7"/>
      <c r="E54" s="35">
        <v>1</v>
      </c>
      <c r="F54" s="28">
        <f>IF(E54=1,0.001,0)</f>
        <v>1E-3</v>
      </c>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row>
    <row r="55" spans="2:131" s="1" customFormat="1" x14ac:dyDescent="0.3">
      <c r="B55" s="14"/>
      <c r="C55" s="17"/>
      <c r="D55" s="7"/>
      <c r="E55" s="35"/>
      <c r="F55" s="28"/>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row>
    <row r="56" spans="2:131" s="1" customFormat="1" ht="43.2" x14ac:dyDescent="0.3">
      <c r="B56" s="14" t="s">
        <v>112</v>
      </c>
      <c r="C56" s="16" t="s">
        <v>113</v>
      </c>
      <c r="D56" s="7"/>
      <c r="E56" s="35">
        <v>1</v>
      </c>
      <c r="F56" s="28">
        <f>IF(E56=1,0.0051,0)</f>
        <v>5.1000000000000004E-3</v>
      </c>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row>
    <row r="57" spans="2:131" s="1" customFormat="1" x14ac:dyDescent="0.3">
      <c r="B57" s="14"/>
      <c r="C57" s="11"/>
      <c r="D57" s="7"/>
      <c r="E57" s="35"/>
      <c r="F57" s="28"/>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row>
    <row r="58" spans="2:131" s="1" customFormat="1" x14ac:dyDescent="0.3">
      <c r="B58" s="14" t="s">
        <v>114</v>
      </c>
      <c r="C58" s="18" t="s">
        <v>115</v>
      </c>
      <c r="D58" s="7"/>
      <c r="E58" s="35"/>
      <c r="F58" s="28"/>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row>
    <row r="59" spans="2:131" s="1" customFormat="1" x14ac:dyDescent="0.3">
      <c r="B59" s="14" t="s">
        <v>116</v>
      </c>
      <c r="C59" s="16" t="s">
        <v>117</v>
      </c>
      <c r="D59" s="7"/>
      <c r="E59" s="35">
        <v>1</v>
      </c>
      <c r="F59" s="28">
        <f>IF(E59=1,0.001,0)</f>
        <v>1E-3</v>
      </c>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row>
    <row r="60" spans="2:131" s="1" customFormat="1" ht="43.2" x14ac:dyDescent="0.3">
      <c r="B60" s="14" t="s">
        <v>118</v>
      </c>
      <c r="C60" s="16" t="s">
        <v>119</v>
      </c>
      <c r="D60" s="7"/>
      <c r="E60" s="35">
        <v>1</v>
      </c>
      <c r="F60" s="28">
        <f>IF(E60=1,0.0051,0)</f>
        <v>5.1000000000000004E-3</v>
      </c>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row>
    <row r="61" spans="2:131" s="1" customFormat="1" x14ac:dyDescent="0.3">
      <c r="B61" s="14"/>
      <c r="C61" s="11"/>
      <c r="D61" s="7"/>
      <c r="E61" s="35"/>
      <c r="F61" s="28"/>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row>
    <row r="62" spans="2:131" s="1" customFormat="1" ht="28.8" x14ac:dyDescent="0.3">
      <c r="B62" s="14" t="s">
        <v>120</v>
      </c>
      <c r="C62" s="17" t="s">
        <v>121</v>
      </c>
      <c r="D62" s="7"/>
      <c r="E62" s="35">
        <v>1</v>
      </c>
      <c r="F62" s="28">
        <f>IF(E62=1,0.0005,0)</f>
        <v>5.0000000000000001E-4</v>
      </c>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row>
    <row r="63" spans="2:131" s="1" customFormat="1" x14ac:dyDescent="0.3">
      <c r="B63" s="14"/>
      <c r="C63" s="4"/>
      <c r="D63" s="7"/>
      <c r="E63" s="7"/>
      <c r="F63" s="7"/>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row>
    <row r="64" spans="2:131" s="1" customFormat="1" x14ac:dyDescent="0.3">
      <c r="B64" s="14"/>
      <c r="C64" s="20"/>
      <c r="D64" s="26" t="s">
        <v>122</v>
      </c>
      <c r="E64" s="7"/>
      <c r="F64" s="36">
        <f>IF('Eligibility (02)'!F39="YES",IF((F8+F16+F31+F48)&gt;=0.1,0.1,SUM(F8,F16,F31,F48)),0)</f>
        <v>0.1</v>
      </c>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row>
    <row r="65" spans="2:6" x14ac:dyDescent="0.3">
      <c r="B65" s="12"/>
      <c r="C65" s="13"/>
      <c r="D65" s="12"/>
      <c r="E65" s="12"/>
      <c r="F65" s="12"/>
    </row>
    <row r="66" spans="2:6" ht="34.200000000000003" customHeight="1" x14ac:dyDescent="0.3">
      <c r="B66" s="58" t="s">
        <v>123</v>
      </c>
      <c r="C66" s="58"/>
      <c r="D66" s="58"/>
    </row>
  </sheetData>
  <mergeCells count="4">
    <mergeCell ref="B2:G2"/>
    <mergeCell ref="B4:F4"/>
    <mergeCell ref="B5:G5"/>
    <mergeCell ref="B66:D66"/>
  </mergeCells>
  <phoneticPr fontId="11"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Drop Down 3">
              <controlPr defaultSize="0" autoLine="0" autoPict="0">
                <anchor moveWithCells="1">
                  <from>
                    <xdr:col>3</xdr:col>
                    <xdr:colOff>83820</xdr:colOff>
                    <xdr:row>33</xdr:row>
                    <xdr:rowOff>7620</xdr:rowOff>
                  </from>
                  <to>
                    <xdr:col>3</xdr:col>
                    <xdr:colOff>3566160</xdr:colOff>
                    <xdr:row>33</xdr:row>
                    <xdr:rowOff>175260</xdr:rowOff>
                  </to>
                </anchor>
              </controlPr>
            </control>
          </mc:Choice>
        </mc:AlternateContent>
        <mc:AlternateContent xmlns:mc="http://schemas.openxmlformats.org/markup-compatibility/2006">
          <mc:Choice Requires="x14">
            <control shapeId="3079" r:id="rId5" name="Drop Down 7">
              <controlPr defaultSize="0" autoLine="0" autoPict="0">
                <anchor moveWithCells="1">
                  <from>
                    <xdr:col>3</xdr:col>
                    <xdr:colOff>106680</xdr:colOff>
                    <xdr:row>9</xdr:row>
                    <xdr:rowOff>0</xdr:rowOff>
                  </from>
                  <to>
                    <xdr:col>4</xdr:col>
                    <xdr:colOff>0</xdr:colOff>
                    <xdr:row>9</xdr:row>
                    <xdr:rowOff>236220</xdr:rowOff>
                  </to>
                </anchor>
              </controlPr>
            </control>
          </mc:Choice>
        </mc:AlternateContent>
        <mc:AlternateContent xmlns:mc="http://schemas.openxmlformats.org/markup-compatibility/2006">
          <mc:Choice Requires="x14">
            <control shapeId="3084" r:id="rId6" name="Drop Down 12">
              <controlPr defaultSize="0" autoLine="0" autoPict="0">
                <anchor moveWithCells="1">
                  <from>
                    <xdr:col>3</xdr:col>
                    <xdr:colOff>83820</xdr:colOff>
                    <xdr:row>18</xdr:row>
                    <xdr:rowOff>68580</xdr:rowOff>
                  </from>
                  <to>
                    <xdr:col>3</xdr:col>
                    <xdr:colOff>3566160</xdr:colOff>
                    <xdr:row>19</xdr:row>
                    <xdr:rowOff>0</xdr:rowOff>
                  </to>
                </anchor>
              </controlPr>
            </control>
          </mc:Choice>
        </mc:AlternateContent>
        <mc:AlternateContent xmlns:mc="http://schemas.openxmlformats.org/markup-compatibility/2006">
          <mc:Choice Requires="x14">
            <control shapeId="3085" r:id="rId7" name="Drop Down 13">
              <controlPr defaultSize="0" autoLine="0" autoPict="0">
                <anchor moveWithCells="1">
                  <from>
                    <xdr:col>3</xdr:col>
                    <xdr:colOff>83820</xdr:colOff>
                    <xdr:row>25</xdr:row>
                    <xdr:rowOff>22860</xdr:rowOff>
                  </from>
                  <to>
                    <xdr:col>3</xdr:col>
                    <xdr:colOff>3550920</xdr:colOff>
                    <xdr:row>26</xdr:row>
                    <xdr:rowOff>0</xdr:rowOff>
                  </to>
                </anchor>
              </controlPr>
            </control>
          </mc:Choice>
        </mc:AlternateContent>
        <mc:AlternateContent xmlns:mc="http://schemas.openxmlformats.org/markup-compatibility/2006">
          <mc:Choice Requires="x14">
            <control shapeId="3088" r:id="rId8" name="Drop Down 16">
              <controlPr defaultSize="0" autoLine="0" autoPict="0">
                <anchor moveWithCells="1">
                  <from>
                    <xdr:col>3</xdr:col>
                    <xdr:colOff>83820</xdr:colOff>
                    <xdr:row>34</xdr:row>
                    <xdr:rowOff>22860</xdr:rowOff>
                  </from>
                  <to>
                    <xdr:col>3</xdr:col>
                    <xdr:colOff>3566160</xdr:colOff>
                    <xdr:row>35</xdr:row>
                    <xdr:rowOff>0</xdr:rowOff>
                  </to>
                </anchor>
              </controlPr>
            </control>
          </mc:Choice>
        </mc:AlternateContent>
        <mc:AlternateContent xmlns:mc="http://schemas.openxmlformats.org/markup-compatibility/2006">
          <mc:Choice Requires="x14">
            <control shapeId="3089" r:id="rId9" name="Drop Down 17">
              <controlPr defaultSize="0" autoLine="0" autoPict="0">
                <anchor moveWithCells="1">
                  <from>
                    <xdr:col>3</xdr:col>
                    <xdr:colOff>83820</xdr:colOff>
                    <xdr:row>35</xdr:row>
                    <xdr:rowOff>22860</xdr:rowOff>
                  </from>
                  <to>
                    <xdr:col>3</xdr:col>
                    <xdr:colOff>3566160</xdr:colOff>
                    <xdr:row>36</xdr:row>
                    <xdr:rowOff>0</xdr:rowOff>
                  </to>
                </anchor>
              </controlPr>
            </control>
          </mc:Choice>
        </mc:AlternateContent>
        <mc:AlternateContent xmlns:mc="http://schemas.openxmlformats.org/markup-compatibility/2006">
          <mc:Choice Requires="x14">
            <control shapeId="3090" r:id="rId10" name="Drop Down 18">
              <controlPr defaultSize="0" autoLine="0" autoPict="0">
                <anchor moveWithCells="1">
                  <from>
                    <xdr:col>3</xdr:col>
                    <xdr:colOff>83820</xdr:colOff>
                    <xdr:row>36</xdr:row>
                    <xdr:rowOff>22860</xdr:rowOff>
                  </from>
                  <to>
                    <xdr:col>3</xdr:col>
                    <xdr:colOff>3566160</xdr:colOff>
                    <xdr:row>37</xdr:row>
                    <xdr:rowOff>0</xdr:rowOff>
                  </to>
                </anchor>
              </controlPr>
            </control>
          </mc:Choice>
        </mc:AlternateContent>
        <mc:AlternateContent xmlns:mc="http://schemas.openxmlformats.org/markup-compatibility/2006">
          <mc:Choice Requires="x14">
            <control shapeId="3091" r:id="rId11" name="Drop Down 19">
              <controlPr defaultSize="0" autoLine="0" autoPict="0">
                <anchor moveWithCells="1">
                  <from>
                    <xdr:col>3</xdr:col>
                    <xdr:colOff>83820</xdr:colOff>
                    <xdr:row>37</xdr:row>
                    <xdr:rowOff>22860</xdr:rowOff>
                  </from>
                  <to>
                    <xdr:col>3</xdr:col>
                    <xdr:colOff>3566160</xdr:colOff>
                    <xdr:row>38</xdr:row>
                    <xdr:rowOff>0</xdr:rowOff>
                  </to>
                </anchor>
              </controlPr>
            </control>
          </mc:Choice>
        </mc:AlternateContent>
        <mc:AlternateContent xmlns:mc="http://schemas.openxmlformats.org/markup-compatibility/2006">
          <mc:Choice Requires="x14">
            <control shapeId="3092" r:id="rId12" name="Drop Down 20">
              <controlPr defaultSize="0" autoLine="0" autoPict="0">
                <anchor moveWithCells="1">
                  <from>
                    <xdr:col>3</xdr:col>
                    <xdr:colOff>83820</xdr:colOff>
                    <xdr:row>38</xdr:row>
                    <xdr:rowOff>22860</xdr:rowOff>
                  </from>
                  <to>
                    <xdr:col>3</xdr:col>
                    <xdr:colOff>3566160</xdr:colOff>
                    <xdr:row>39</xdr:row>
                    <xdr:rowOff>0</xdr:rowOff>
                  </to>
                </anchor>
              </controlPr>
            </control>
          </mc:Choice>
        </mc:AlternateContent>
        <mc:AlternateContent xmlns:mc="http://schemas.openxmlformats.org/markup-compatibility/2006">
          <mc:Choice Requires="x14">
            <control shapeId="3093" r:id="rId13" name="Drop Down 21">
              <controlPr defaultSize="0" autoLine="0" autoPict="0">
                <anchor moveWithCells="1">
                  <from>
                    <xdr:col>3</xdr:col>
                    <xdr:colOff>83820</xdr:colOff>
                    <xdr:row>39</xdr:row>
                    <xdr:rowOff>22860</xdr:rowOff>
                  </from>
                  <to>
                    <xdr:col>3</xdr:col>
                    <xdr:colOff>3566160</xdr:colOff>
                    <xdr:row>40</xdr:row>
                    <xdr:rowOff>0</xdr:rowOff>
                  </to>
                </anchor>
              </controlPr>
            </control>
          </mc:Choice>
        </mc:AlternateContent>
        <mc:AlternateContent xmlns:mc="http://schemas.openxmlformats.org/markup-compatibility/2006">
          <mc:Choice Requires="x14">
            <control shapeId="3095" r:id="rId14" name="Drop Down 23">
              <controlPr defaultSize="0" autoLine="0" autoPict="0">
                <anchor moveWithCells="1">
                  <from>
                    <xdr:col>3</xdr:col>
                    <xdr:colOff>83820</xdr:colOff>
                    <xdr:row>45</xdr:row>
                    <xdr:rowOff>83820</xdr:rowOff>
                  </from>
                  <to>
                    <xdr:col>3</xdr:col>
                    <xdr:colOff>3566160</xdr:colOff>
                    <xdr:row>45</xdr:row>
                    <xdr:rowOff>312420</xdr:rowOff>
                  </to>
                </anchor>
              </controlPr>
            </control>
          </mc:Choice>
        </mc:AlternateContent>
        <mc:AlternateContent xmlns:mc="http://schemas.openxmlformats.org/markup-compatibility/2006">
          <mc:Choice Requires="x14">
            <control shapeId="3105" r:id="rId15" name="Drop Down 33">
              <controlPr defaultSize="0" autoLine="0" autoPict="0">
                <anchor moveWithCells="1">
                  <from>
                    <xdr:col>3</xdr:col>
                    <xdr:colOff>106680</xdr:colOff>
                    <xdr:row>48</xdr:row>
                    <xdr:rowOff>160020</xdr:rowOff>
                  </from>
                  <to>
                    <xdr:col>3</xdr:col>
                    <xdr:colOff>3566160</xdr:colOff>
                    <xdr:row>49</xdr:row>
                    <xdr:rowOff>167640</xdr:rowOff>
                  </to>
                </anchor>
              </controlPr>
            </control>
          </mc:Choice>
        </mc:AlternateContent>
        <mc:AlternateContent xmlns:mc="http://schemas.openxmlformats.org/markup-compatibility/2006">
          <mc:Choice Requires="x14">
            <control shapeId="3106" r:id="rId16" name="Drop Down 34">
              <controlPr defaultSize="0" autoLine="0" autoPict="0">
                <anchor moveWithCells="1">
                  <from>
                    <xdr:col>3</xdr:col>
                    <xdr:colOff>99060</xdr:colOff>
                    <xdr:row>51</xdr:row>
                    <xdr:rowOff>15240</xdr:rowOff>
                  </from>
                  <to>
                    <xdr:col>3</xdr:col>
                    <xdr:colOff>3573780</xdr:colOff>
                    <xdr:row>52</xdr:row>
                    <xdr:rowOff>15240</xdr:rowOff>
                  </to>
                </anchor>
              </controlPr>
            </control>
          </mc:Choice>
        </mc:AlternateContent>
        <mc:AlternateContent xmlns:mc="http://schemas.openxmlformats.org/markup-compatibility/2006">
          <mc:Choice Requires="x14">
            <control shapeId="3107" r:id="rId17" name="Drop Down 35">
              <controlPr defaultSize="0" autoLine="0" autoPict="0">
                <anchor moveWithCells="1">
                  <from>
                    <xdr:col>3</xdr:col>
                    <xdr:colOff>83820</xdr:colOff>
                    <xdr:row>53</xdr:row>
                    <xdr:rowOff>22860</xdr:rowOff>
                  </from>
                  <to>
                    <xdr:col>4</xdr:col>
                    <xdr:colOff>0</xdr:colOff>
                    <xdr:row>54</xdr:row>
                    <xdr:rowOff>30480</xdr:rowOff>
                  </to>
                </anchor>
              </controlPr>
            </control>
          </mc:Choice>
        </mc:AlternateContent>
        <mc:AlternateContent xmlns:mc="http://schemas.openxmlformats.org/markup-compatibility/2006">
          <mc:Choice Requires="x14">
            <control shapeId="3108" r:id="rId18" name="Drop Down 36">
              <controlPr defaultSize="0" autoLine="0" autoPict="0">
                <anchor moveWithCells="1">
                  <from>
                    <xdr:col>3</xdr:col>
                    <xdr:colOff>83820</xdr:colOff>
                    <xdr:row>55</xdr:row>
                    <xdr:rowOff>114300</xdr:rowOff>
                  </from>
                  <to>
                    <xdr:col>3</xdr:col>
                    <xdr:colOff>3573780</xdr:colOff>
                    <xdr:row>55</xdr:row>
                    <xdr:rowOff>312420</xdr:rowOff>
                  </to>
                </anchor>
              </controlPr>
            </control>
          </mc:Choice>
        </mc:AlternateContent>
        <mc:AlternateContent xmlns:mc="http://schemas.openxmlformats.org/markup-compatibility/2006">
          <mc:Choice Requires="x14">
            <control shapeId="3110" r:id="rId19" name="Drop Down 38">
              <controlPr defaultSize="0" autoLine="0" autoPict="0">
                <anchor moveWithCells="1">
                  <from>
                    <xdr:col>3</xdr:col>
                    <xdr:colOff>83820</xdr:colOff>
                    <xdr:row>58</xdr:row>
                    <xdr:rowOff>7620</xdr:rowOff>
                  </from>
                  <to>
                    <xdr:col>3</xdr:col>
                    <xdr:colOff>3566160</xdr:colOff>
                    <xdr:row>58</xdr:row>
                    <xdr:rowOff>167640</xdr:rowOff>
                  </to>
                </anchor>
              </controlPr>
            </control>
          </mc:Choice>
        </mc:AlternateContent>
        <mc:AlternateContent xmlns:mc="http://schemas.openxmlformats.org/markup-compatibility/2006">
          <mc:Choice Requires="x14">
            <control shapeId="3111" r:id="rId20" name="Drop Down 39">
              <controlPr defaultSize="0" autoLine="0" autoPict="0">
                <anchor moveWithCells="1">
                  <from>
                    <xdr:col>3</xdr:col>
                    <xdr:colOff>83820</xdr:colOff>
                    <xdr:row>59</xdr:row>
                    <xdr:rowOff>121920</xdr:rowOff>
                  </from>
                  <to>
                    <xdr:col>3</xdr:col>
                    <xdr:colOff>3566160</xdr:colOff>
                    <xdr:row>59</xdr:row>
                    <xdr:rowOff>419100</xdr:rowOff>
                  </to>
                </anchor>
              </controlPr>
            </control>
          </mc:Choice>
        </mc:AlternateContent>
        <mc:AlternateContent xmlns:mc="http://schemas.openxmlformats.org/markup-compatibility/2006">
          <mc:Choice Requires="x14">
            <control shapeId="3113" r:id="rId21" name="Drop Down 41">
              <controlPr defaultSize="0" autoLine="0" autoPict="0">
                <anchor moveWithCells="1">
                  <from>
                    <xdr:col>3</xdr:col>
                    <xdr:colOff>83820</xdr:colOff>
                    <xdr:row>61</xdr:row>
                    <xdr:rowOff>22860</xdr:rowOff>
                  </from>
                  <to>
                    <xdr:col>3</xdr:col>
                    <xdr:colOff>3566160</xdr:colOff>
                    <xdr:row>61</xdr:row>
                    <xdr:rowOff>182880</xdr:rowOff>
                  </to>
                </anchor>
              </controlPr>
            </control>
          </mc:Choice>
        </mc:AlternateContent>
        <mc:AlternateContent xmlns:mc="http://schemas.openxmlformats.org/markup-compatibility/2006">
          <mc:Choice Requires="x14">
            <control shapeId="3120" r:id="rId22" name="Drop Down 48">
              <controlPr defaultSize="0" autoLine="0" autoPict="0">
                <anchor moveWithCells="1">
                  <from>
                    <xdr:col>3</xdr:col>
                    <xdr:colOff>76200</xdr:colOff>
                    <xdr:row>10</xdr:row>
                    <xdr:rowOff>144780</xdr:rowOff>
                  </from>
                  <to>
                    <xdr:col>4</xdr:col>
                    <xdr:colOff>0</xdr:colOff>
                    <xdr:row>12</xdr:row>
                    <xdr:rowOff>22860</xdr:rowOff>
                  </to>
                </anchor>
              </controlPr>
            </control>
          </mc:Choice>
        </mc:AlternateContent>
        <mc:AlternateContent xmlns:mc="http://schemas.openxmlformats.org/markup-compatibility/2006">
          <mc:Choice Requires="x14">
            <control shapeId="3121" r:id="rId23" name="Drop Down 49">
              <controlPr defaultSize="0" autoLine="0" autoPict="0">
                <anchor moveWithCells="1">
                  <from>
                    <xdr:col>3</xdr:col>
                    <xdr:colOff>91440</xdr:colOff>
                    <xdr:row>13</xdr:row>
                    <xdr:rowOff>60960</xdr:rowOff>
                  </from>
                  <to>
                    <xdr:col>3</xdr:col>
                    <xdr:colOff>3566160</xdr:colOff>
                    <xdr:row>13</xdr:row>
                    <xdr:rowOff>297180</xdr:rowOff>
                  </to>
                </anchor>
              </controlPr>
            </control>
          </mc:Choice>
        </mc:AlternateContent>
        <mc:AlternateContent xmlns:mc="http://schemas.openxmlformats.org/markup-compatibility/2006">
          <mc:Choice Requires="x14">
            <control shapeId="3122" r:id="rId24" name="Drop Down 50">
              <controlPr defaultSize="0" autoLine="0" autoPict="0">
                <anchor moveWithCells="1">
                  <from>
                    <xdr:col>3</xdr:col>
                    <xdr:colOff>83820</xdr:colOff>
                    <xdr:row>40</xdr:row>
                    <xdr:rowOff>22860</xdr:rowOff>
                  </from>
                  <to>
                    <xdr:col>4</xdr:col>
                    <xdr:colOff>0</xdr:colOff>
                    <xdr:row>41</xdr:row>
                    <xdr:rowOff>0</xdr:rowOff>
                  </to>
                </anchor>
              </controlPr>
            </control>
          </mc:Choice>
        </mc:AlternateContent>
        <mc:AlternateContent xmlns:mc="http://schemas.openxmlformats.org/markup-compatibility/2006">
          <mc:Choice Requires="x14">
            <control shapeId="3123" r:id="rId25" name="Drop Down 51">
              <controlPr defaultSize="0" autoLine="0" autoPict="0">
                <anchor moveWithCells="1">
                  <from>
                    <xdr:col>3</xdr:col>
                    <xdr:colOff>83820</xdr:colOff>
                    <xdr:row>41</xdr:row>
                    <xdr:rowOff>22860</xdr:rowOff>
                  </from>
                  <to>
                    <xdr:col>4</xdr:col>
                    <xdr:colOff>0</xdr:colOff>
                    <xdr:row>42</xdr:row>
                    <xdr:rowOff>0</xdr:rowOff>
                  </to>
                </anchor>
              </controlPr>
            </control>
          </mc:Choice>
        </mc:AlternateContent>
        <mc:AlternateContent xmlns:mc="http://schemas.openxmlformats.org/markup-compatibility/2006">
          <mc:Choice Requires="x14">
            <control shapeId="3124" r:id="rId26" name="Drop Down 52">
              <controlPr defaultSize="0" autoLine="0" autoPict="0">
                <anchor moveWithCells="1">
                  <from>
                    <xdr:col>3</xdr:col>
                    <xdr:colOff>83820</xdr:colOff>
                    <xdr:row>42</xdr:row>
                    <xdr:rowOff>22860</xdr:rowOff>
                  </from>
                  <to>
                    <xdr:col>4</xdr:col>
                    <xdr:colOff>0</xdr:colOff>
                    <xdr:row>43</xdr:row>
                    <xdr:rowOff>0</xdr:rowOff>
                  </to>
                </anchor>
              </controlPr>
            </control>
          </mc:Choice>
        </mc:AlternateContent>
        <mc:AlternateContent xmlns:mc="http://schemas.openxmlformats.org/markup-compatibility/2006">
          <mc:Choice Requires="x14">
            <control shapeId="3125" r:id="rId27" name="Drop Down 53">
              <controlPr defaultSize="0" autoLine="0" autoPict="0">
                <anchor moveWithCells="1">
                  <from>
                    <xdr:col>3</xdr:col>
                    <xdr:colOff>83820</xdr:colOff>
                    <xdr:row>43</xdr:row>
                    <xdr:rowOff>22860</xdr:rowOff>
                  </from>
                  <to>
                    <xdr:col>4</xdr:col>
                    <xdr:colOff>0</xdr:colOff>
                    <xdr:row>44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788D7-CB25-4F74-85D0-35009BECC472}">
  <dimension ref="A1:B71"/>
  <sheetViews>
    <sheetView workbookViewId="0">
      <pane ySplit="3" topLeftCell="A4" activePane="bottomLeft" state="frozen"/>
      <selection pane="bottomLeft" activeCell="A24" sqref="A24"/>
    </sheetView>
  </sheetViews>
  <sheetFormatPr defaultColWidth="8.88671875" defaultRowHeight="15.6" x14ac:dyDescent="0.3"/>
  <cols>
    <col min="1" max="1" width="20.6640625" style="43" customWidth="1"/>
    <col min="2" max="2" width="25.6640625" style="43" customWidth="1"/>
    <col min="3" max="3" width="15" style="43" customWidth="1"/>
    <col min="4" max="16384" width="8.88671875" style="43"/>
  </cols>
  <sheetData>
    <row r="1" spans="1:2" x14ac:dyDescent="0.3">
      <c r="A1" s="59" t="s">
        <v>124</v>
      </c>
      <c r="B1" s="60"/>
    </row>
    <row r="2" spans="1:2" x14ac:dyDescent="0.3">
      <c r="A2" s="61" t="s">
        <v>125</v>
      </c>
      <c r="B2" s="61"/>
    </row>
    <row r="3" spans="1:2" ht="16.2" thickBot="1" x14ac:dyDescent="0.35">
      <c r="A3" s="44" t="s">
        <v>126</v>
      </c>
      <c r="B3" s="45" t="s">
        <v>127</v>
      </c>
    </row>
    <row r="4" spans="1:2" ht="16.2" thickBot="1" x14ac:dyDescent="0.35">
      <c r="A4" s="46" t="s">
        <v>128</v>
      </c>
      <c r="B4" s="47">
        <v>8</v>
      </c>
    </row>
    <row r="5" spans="1:2" ht="16.2" thickBot="1" x14ac:dyDescent="0.35">
      <c r="A5" s="46" t="s">
        <v>129</v>
      </c>
      <c r="B5" s="48">
        <v>25</v>
      </c>
    </row>
    <row r="6" spans="1:2" ht="16.2" thickBot="1" x14ac:dyDescent="0.35">
      <c r="A6" s="46" t="s">
        <v>130</v>
      </c>
      <c r="B6" s="47">
        <v>15</v>
      </c>
    </row>
    <row r="7" spans="1:2" ht="16.2" thickBot="1" x14ac:dyDescent="0.35">
      <c r="A7" s="46" t="s">
        <v>131</v>
      </c>
      <c r="B7" s="47">
        <v>15</v>
      </c>
    </row>
    <row r="8" spans="1:2" ht="16.2" thickBot="1" x14ac:dyDescent="0.35">
      <c r="A8" s="46" t="s">
        <v>132</v>
      </c>
      <c r="B8" s="48">
        <v>25</v>
      </c>
    </row>
    <row r="9" spans="1:2" ht="16.2" thickBot="1" x14ac:dyDescent="0.35">
      <c r="A9" s="46" t="s">
        <v>133</v>
      </c>
      <c r="B9" s="47">
        <v>10</v>
      </c>
    </row>
    <row r="10" spans="1:2" ht="16.2" thickBot="1" x14ac:dyDescent="0.35">
      <c r="A10" s="46" t="s">
        <v>134</v>
      </c>
      <c r="B10" s="47">
        <v>10</v>
      </c>
    </row>
    <row r="11" spans="1:2" ht="27.6" thickBot="1" x14ac:dyDescent="0.35">
      <c r="A11" s="46" t="s">
        <v>135</v>
      </c>
      <c r="B11" s="47">
        <v>8</v>
      </c>
    </row>
    <row r="12" spans="1:2" ht="16.2" thickBot="1" x14ac:dyDescent="0.35">
      <c r="A12" s="46" t="s">
        <v>136</v>
      </c>
      <c r="B12" s="47">
        <v>8</v>
      </c>
    </row>
    <row r="13" spans="1:2" ht="16.2" thickBot="1" x14ac:dyDescent="0.35">
      <c r="A13" s="46" t="s">
        <v>137</v>
      </c>
      <c r="B13" s="47">
        <v>25</v>
      </c>
    </row>
    <row r="14" spans="1:2" ht="16.2" thickBot="1" x14ac:dyDescent="0.35">
      <c r="A14" s="46" t="s">
        <v>138</v>
      </c>
      <c r="B14" s="47">
        <v>8</v>
      </c>
    </row>
    <row r="15" spans="1:2" ht="16.2" thickBot="1" x14ac:dyDescent="0.35">
      <c r="A15" s="46" t="s">
        <v>139</v>
      </c>
      <c r="B15" s="47">
        <v>10</v>
      </c>
    </row>
    <row r="16" spans="1:2" ht="16.2" thickBot="1" x14ac:dyDescent="0.35">
      <c r="A16" s="46" t="s">
        <v>140</v>
      </c>
      <c r="B16" s="48">
        <v>25</v>
      </c>
    </row>
    <row r="17" spans="1:2" ht="16.2" thickBot="1" x14ac:dyDescent="0.35">
      <c r="A17" s="46" t="s">
        <v>141</v>
      </c>
      <c r="B17" s="47">
        <v>5</v>
      </c>
    </row>
    <row r="18" spans="1:2" ht="16.2" thickBot="1" x14ac:dyDescent="0.35">
      <c r="A18" s="46" t="s">
        <v>142</v>
      </c>
      <c r="B18" s="47">
        <v>15</v>
      </c>
    </row>
    <row r="19" spans="1:2" ht="16.2" thickBot="1" x14ac:dyDescent="0.35">
      <c r="A19" s="46" t="s">
        <v>143</v>
      </c>
      <c r="B19" s="48">
        <v>25</v>
      </c>
    </row>
    <row r="20" spans="1:2" ht="16.2" thickBot="1" x14ac:dyDescent="0.35">
      <c r="A20" s="46" t="s">
        <v>144</v>
      </c>
      <c r="B20" s="47">
        <v>8</v>
      </c>
    </row>
    <row r="21" spans="1:2" ht="16.2" thickBot="1" x14ac:dyDescent="0.35">
      <c r="A21" s="46" t="s">
        <v>145</v>
      </c>
      <c r="B21" s="47">
        <v>8</v>
      </c>
    </row>
    <row r="22" spans="1:2" ht="16.2" thickBot="1" x14ac:dyDescent="0.35">
      <c r="A22" s="46" t="s">
        <v>146</v>
      </c>
      <c r="B22" s="47">
        <v>10</v>
      </c>
    </row>
    <row r="23" spans="1:2" ht="16.2" thickBot="1" x14ac:dyDescent="0.35">
      <c r="A23" s="46" t="s">
        <v>147</v>
      </c>
      <c r="B23" s="47">
        <v>10</v>
      </c>
    </row>
    <row r="24" spans="1:2" ht="16.2" thickBot="1" x14ac:dyDescent="0.35">
      <c r="A24" s="46" t="s">
        <v>148</v>
      </c>
      <c r="B24" s="47">
        <v>10</v>
      </c>
    </row>
    <row r="25" spans="1:2" ht="16.2" thickBot="1" x14ac:dyDescent="0.35">
      <c r="A25" s="46" t="s">
        <v>149</v>
      </c>
      <c r="B25" s="47">
        <v>8</v>
      </c>
    </row>
    <row r="26" spans="1:2" ht="16.2" thickBot="1" x14ac:dyDescent="0.35">
      <c r="A26" s="46" t="s">
        <v>150</v>
      </c>
      <c r="B26" s="47">
        <v>8</v>
      </c>
    </row>
    <row r="27" spans="1:2" ht="16.2" thickBot="1" x14ac:dyDescent="0.35">
      <c r="A27" s="46" t="s">
        <v>151</v>
      </c>
      <c r="B27" s="47">
        <v>5</v>
      </c>
    </row>
    <row r="28" spans="1:2" ht="16.2" thickBot="1" x14ac:dyDescent="0.35">
      <c r="A28" s="46" t="s">
        <v>152</v>
      </c>
      <c r="B28" s="48">
        <v>25</v>
      </c>
    </row>
    <row r="29" spans="1:2" ht="16.2" thickBot="1" x14ac:dyDescent="0.35">
      <c r="A29" s="46" t="s">
        <v>153</v>
      </c>
      <c r="B29" s="48">
        <v>25</v>
      </c>
    </row>
    <row r="30" spans="1:2" ht="16.2" thickBot="1" x14ac:dyDescent="0.35">
      <c r="A30" s="46" t="s">
        <v>154</v>
      </c>
      <c r="B30" s="47">
        <v>10</v>
      </c>
    </row>
    <row r="31" spans="1:2" ht="16.2" thickBot="1" x14ac:dyDescent="0.35">
      <c r="A31" s="46" t="s">
        <v>155</v>
      </c>
      <c r="B31" s="47">
        <v>8</v>
      </c>
    </row>
    <row r="32" spans="1:2" ht="16.2" thickBot="1" x14ac:dyDescent="0.35">
      <c r="A32" s="46" t="s">
        <v>156</v>
      </c>
      <c r="B32" s="48">
        <v>25</v>
      </c>
    </row>
    <row r="33" spans="1:2" ht="16.2" thickBot="1" x14ac:dyDescent="0.35">
      <c r="A33" s="46" t="s">
        <v>157</v>
      </c>
      <c r="B33" s="47">
        <v>8</v>
      </c>
    </row>
    <row r="34" spans="1:2" ht="16.2" thickBot="1" x14ac:dyDescent="0.35">
      <c r="A34" s="46" t="s">
        <v>158</v>
      </c>
      <c r="B34" s="47">
        <v>15</v>
      </c>
    </row>
    <row r="35" spans="1:2" ht="16.2" thickBot="1" x14ac:dyDescent="0.35">
      <c r="A35" s="46" t="s">
        <v>159</v>
      </c>
      <c r="B35" s="47">
        <v>15</v>
      </c>
    </row>
    <row r="36" spans="1:2" ht="16.2" thickBot="1" x14ac:dyDescent="0.35">
      <c r="A36" s="46" t="s">
        <v>160</v>
      </c>
      <c r="B36" s="47">
        <v>10</v>
      </c>
    </row>
    <row r="37" spans="1:2" ht="16.2" thickBot="1" x14ac:dyDescent="0.35">
      <c r="A37" s="46" t="s">
        <v>161</v>
      </c>
      <c r="B37" s="48">
        <v>25</v>
      </c>
    </row>
    <row r="38" spans="1:2" ht="16.2" thickBot="1" x14ac:dyDescent="0.35">
      <c r="A38" s="46" t="s">
        <v>162</v>
      </c>
      <c r="B38" s="47">
        <v>15</v>
      </c>
    </row>
    <row r="39" spans="1:2" ht="16.2" thickBot="1" x14ac:dyDescent="0.35">
      <c r="A39" s="46" t="s">
        <v>163</v>
      </c>
      <c r="B39" s="47">
        <v>10</v>
      </c>
    </row>
    <row r="40" spans="1:2" ht="16.2" thickBot="1" x14ac:dyDescent="0.35">
      <c r="A40" s="46" t="s">
        <v>164</v>
      </c>
      <c r="B40" s="47">
        <v>10</v>
      </c>
    </row>
    <row r="41" spans="1:2" ht="16.2" thickBot="1" x14ac:dyDescent="0.35">
      <c r="A41" s="46" t="s">
        <v>165</v>
      </c>
      <c r="B41" s="47">
        <v>5</v>
      </c>
    </row>
    <row r="42" spans="1:2" ht="16.2" thickBot="1" x14ac:dyDescent="0.35">
      <c r="A42" s="46" t="s">
        <v>166</v>
      </c>
      <c r="B42" s="47">
        <v>10</v>
      </c>
    </row>
    <row r="43" spans="1:2" ht="16.2" thickBot="1" x14ac:dyDescent="0.35">
      <c r="A43" s="46" t="s">
        <v>167</v>
      </c>
      <c r="B43" s="47">
        <v>15</v>
      </c>
    </row>
    <row r="44" spans="1:2" ht="16.2" thickBot="1" x14ac:dyDescent="0.35">
      <c r="A44" s="46" t="s">
        <v>168</v>
      </c>
      <c r="B44" s="48">
        <v>25</v>
      </c>
    </row>
    <row r="45" spans="1:2" ht="16.2" thickBot="1" x14ac:dyDescent="0.35">
      <c r="A45" s="46" t="s">
        <v>169</v>
      </c>
      <c r="B45" s="47">
        <v>8</v>
      </c>
    </row>
    <row r="46" spans="1:2" ht="16.2" thickBot="1" x14ac:dyDescent="0.35">
      <c r="A46" s="46" t="s">
        <v>170</v>
      </c>
      <c r="B46" s="47">
        <v>5</v>
      </c>
    </row>
    <row r="47" spans="1:2" ht="16.2" thickBot="1" x14ac:dyDescent="0.35">
      <c r="A47" s="46" t="s">
        <v>171</v>
      </c>
      <c r="B47" s="47">
        <v>5</v>
      </c>
    </row>
    <row r="48" spans="1:2" ht="16.2" thickBot="1" x14ac:dyDescent="0.35">
      <c r="A48" s="46" t="s">
        <v>172</v>
      </c>
      <c r="B48" s="47">
        <v>8</v>
      </c>
    </row>
    <row r="49" spans="1:2" ht="16.2" thickBot="1" x14ac:dyDescent="0.35">
      <c r="A49" s="46" t="s">
        <v>173</v>
      </c>
      <c r="B49" s="47">
        <v>5</v>
      </c>
    </row>
    <row r="50" spans="1:2" ht="16.2" thickBot="1" x14ac:dyDescent="0.35">
      <c r="A50" s="46" t="s">
        <v>174</v>
      </c>
      <c r="B50" s="47">
        <v>8</v>
      </c>
    </row>
    <row r="51" spans="1:2" ht="16.2" thickBot="1" x14ac:dyDescent="0.35">
      <c r="A51" s="46" t="s">
        <v>175</v>
      </c>
      <c r="B51" s="47">
        <v>5</v>
      </c>
    </row>
    <row r="52" spans="1:2" ht="16.2" thickBot="1" x14ac:dyDescent="0.35">
      <c r="A52" s="46" t="s">
        <v>176</v>
      </c>
      <c r="B52" s="48">
        <v>25</v>
      </c>
    </row>
    <row r="53" spans="1:2" ht="16.2" thickBot="1" x14ac:dyDescent="0.35">
      <c r="A53" s="46" t="s">
        <v>177</v>
      </c>
      <c r="B53" s="47">
        <v>10</v>
      </c>
    </row>
    <row r="54" spans="1:2" ht="16.2" thickBot="1" x14ac:dyDescent="0.35">
      <c r="A54" s="46" t="s">
        <v>178</v>
      </c>
      <c r="B54" s="47">
        <v>10</v>
      </c>
    </row>
    <row r="55" spans="1:2" ht="27.6" thickBot="1" x14ac:dyDescent="0.35">
      <c r="A55" s="46" t="s">
        <v>179</v>
      </c>
      <c r="B55" s="47">
        <v>5</v>
      </c>
    </row>
    <row r="56" spans="1:2" ht="16.2" thickBot="1" x14ac:dyDescent="0.35">
      <c r="A56" s="46" t="s">
        <v>180</v>
      </c>
      <c r="B56" s="47">
        <v>10</v>
      </c>
    </row>
    <row r="57" spans="1:2" ht="16.2" thickBot="1" x14ac:dyDescent="0.35">
      <c r="A57" s="46" t="s">
        <v>181</v>
      </c>
      <c r="B57" s="47">
        <v>15</v>
      </c>
    </row>
    <row r="58" spans="1:2" ht="16.2" thickBot="1" x14ac:dyDescent="0.35">
      <c r="A58" s="46" t="s">
        <v>182</v>
      </c>
      <c r="B58" s="47">
        <v>10</v>
      </c>
    </row>
    <row r="59" spans="1:2" ht="16.2" thickBot="1" x14ac:dyDescent="0.35">
      <c r="A59" s="46" t="s">
        <v>183</v>
      </c>
      <c r="B59" s="48">
        <v>25</v>
      </c>
    </row>
    <row r="60" spans="1:2" ht="16.2" thickBot="1" x14ac:dyDescent="0.35">
      <c r="A60" s="46" t="s">
        <v>184</v>
      </c>
      <c r="B60" s="47">
        <v>5</v>
      </c>
    </row>
    <row r="61" spans="1:2" ht="16.2" thickBot="1" x14ac:dyDescent="0.35">
      <c r="A61" s="46" t="s">
        <v>185</v>
      </c>
      <c r="B61" s="47">
        <v>10</v>
      </c>
    </row>
    <row r="62" spans="1:2" ht="16.2" thickBot="1" x14ac:dyDescent="0.35">
      <c r="A62" s="46" t="s">
        <v>186</v>
      </c>
      <c r="B62" s="47">
        <v>8</v>
      </c>
    </row>
    <row r="63" spans="1:2" ht="16.2" thickBot="1" x14ac:dyDescent="0.35">
      <c r="A63" s="46" t="s">
        <v>187</v>
      </c>
      <c r="B63" s="48">
        <v>25</v>
      </c>
    </row>
    <row r="64" spans="1:2" ht="16.2" thickBot="1" x14ac:dyDescent="0.35">
      <c r="A64" s="46" t="s">
        <v>188</v>
      </c>
      <c r="B64" s="47">
        <v>10</v>
      </c>
    </row>
    <row r="65" spans="1:2" ht="16.2" thickBot="1" x14ac:dyDescent="0.35">
      <c r="A65" s="46" t="s">
        <v>189</v>
      </c>
      <c r="B65" s="47">
        <v>10</v>
      </c>
    </row>
    <row r="66" spans="1:2" ht="16.2" thickBot="1" x14ac:dyDescent="0.35">
      <c r="A66" s="46" t="s">
        <v>190</v>
      </c>
      <c r="B66" s="47">
        <v>10</v>
      </c>
    </row>
    <row r="67" spans="1:2" ht="16.2" thickBot="1" x14ac:dyDescent="0.35">
      <c r="A67" s="46" t="s">
        <v>191</v>
      </c>
      <c r="B67" s="47">
        <v>10</v>
      </c>
    </row>
    <row r="68" spans="1:2" ht="16.2" thickBot="1" x14ac:dyDescent="0.35">
      <c r="A68" s="46" t="s">
        <v>192</v>
      </c>
      <c r="B68" s="47">
        <v>15</v>
      </c>
    </row>
    <row r="69" spans="1:2" ht="16.2" thickBot="1" x14ac:dyDescent="0.35">
      <c r="A69" s="49" t="s">
        <v>193</v>
      </c>
      <c r="B69" s="47">
        <v>15</v>
      </c>
    </row>
    <row r="70" spans="1:2" ht="16.2" thickBot="1" x14ac:dyDescent="0.35">
      <c r="A70" s="49" t="s">
        <v>194</v>
      </c>
      <c r="B70" s="47">
        <v>15</v>
      </c>
    </row>
    <row r="71" spans="1:2" ht="27.75" customHeight="1" x14ac:dyDescent="0.3">
      <c r="A71" s="49" t="s">
        <v>195</v>
      </c>
      <c r="B71" s="47">
        <v>8</v>
      </c>
    </row>
  </sheetData>
  <mergeCells count="2">
    <mergeCell ref="A1:B1"/>
    <mergeCell ref="A2:B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d97525-ff35-4fb7-aba8-eb75d81d601b">
      <Terms xmlns="http://schemas.microsoft.com/office/infopath/2007/PartnerControls"/>
    </lcf76f155ced4ddcb4097134ff3c332f>
    <TaxCatchAll xmlns="778908f5-d6bb-4185-b464-519e3dc554c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AE265F-3EFB-4B04-862C-6EBAD2D20C92}"/>
</file>

<file path=customXml/itemProps2.xml><?xml version="1.0" encoding="utf-8"?>
<ds:datastoreItem xmlns:ds="http://schemas.openxmlformats.org/officeDocument/2006/customXml" ds:itemID="{D8BF5FA0-0EBF-461D-B1A5-F1C93E6688E9}">
  <ds:schemaRefs>
    <ds:schemaRef ds:uri="http://schemas.microsoft.com/office/2006/metadata/properties"/>
    <ds:schemaRef ds:uri="http://schemas.microsoft.com/office/infopath/2007/PartnerControls"/>
    <ds:schemaRef ds:uri="3ad97525-ff35-4fb7-aba8-eb75d81d601b"/>
    <ds:schemaRef ds:uri="778908f5-d6bb-4185-b464-519e3dc554c0"/>
  </ds:schemaRefs>
</ds:datastoreItem>
</file>

<file path=customXml/itemProps3.xml><?xml version="1.0" encoding="utf-8"?>
<ds:datastoreItem xmlns:ds="http://schemas.openxmlformats.org/officeDocument/2006/customXml" ds:itemID="{B6F2B9F6-6FD6-4647-9450-1D6D30D7D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Eligibility (02)</vt:lpstr>
      <vt:lpstr>Additional Value (02)</vt:lpstr>
      <vt:lpstr>Table 1.0 - Diffusion Score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Spcine19</cp:lastModifiedBy>
  <cp:revision/>
  <dcterms:created xsi:type="dcterms:W3CDTF">2020-04-02T18:36:16Z</dcterms:created>
  <dcterms:modified xsi:type="dcterms:W3CDTF">2023-02-24T19:13:15Z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ies>
</file>